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i unidad\CIDiTec\RI2Ve\Convocatorias\ANEXOS Convocatorias\"/>
    </mc:Choice>
  </mc:AlternateContent>
  <xr:revisionPtr revIDLastSave="0" documentId="13_ncr:1_{6462A4C3-02DC-40A4-AF38-79BD66416ABD}" xr6:coauthVersionLast="47" xr6:coauthVersionMax="47" xr10:uidLastSave="{00000000-0000-0000-0000-000000000000}"/>
  <bookViews>
    <workbookView xWindow="-113" yWindow="-113" windowWidth="24267" windowHeight="13749" activeTab="1" xr2:uid="{00000000-000D-0000-FFFF-FFFF00000000}"/>
  </bookViews>
  <sheets>
    <sheet name="Oppy Statement" sheetId="1" r:id="rId1"/>
    <sheet name="Assumptions" sheetId="2" r:id="rId2"/>
    <sheet name="definitions" sheetId="3" state="hidden" r:id="rId3"/>
    <sheet name="Sheet3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ggrj0vAPoHf2RMguBanCzrfq3TQ=="/>
    </ext>
  </extLst>
</workbook>
</file>

<file path=xl/calcChain.xml><?xml version="1.0" encoding="utf-8"?>
<calcChain xmlns="http://schemas.openxmlformats.org/spreadsheetml/2006/main">
  <c r="I31" i="3" l="1"/>
  <c r="H31" i="3"/>
  <c r="G31" i="3"/>
  <c r="F31" i="3"/>
  <c r="E31" i="3"/>
  <c r="D31" i="3"/>
  <c r="C31" i="3"/>
  <c r="B31" i="3"/>
  <c r="A31" i="3"/>
  <c r="P29" i="3"/>
  <c r="P28" i="3"/>
  <c r="P27" i="3"/>
  <c r="P34" i="3" s="1"/>
  <c r="O74" i="1" s="1"/>
  <c r="AF3" i="1" s="1"/>
  <c r="F10" i="3"/>
  <c r="C16" i="2"/>
  <c r="O15" i="2"/>
  <c r="H73" i="1"/>
  <c r="W69" i="1"/>
  <c r="W67" i="1"/>
  <c r="W65" i="1"/>
  <c r="W63" i="1"/>
  <c r="W61" i="1"/>
  <c r="W71" i="1" s="1"/>
  <c r="AG3" i="1" s="1"/>
  <c r="AE3" i="1"/>
  <c r="AH3" i="1" l="1"/>
  <c r="P31" i="3"/>
  <c r="P32" i="3"/>
  <c r="P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D000000}">
      <text>
        <r>
          <rPr>
            <sz val="11"/>
            <color theme="1"/>
            <rFont val="myriad"/>
            <scheme val="minor"/>
          </rPr>
          <t>======
ID#AAAAhnT5B7s
Sergio Uribe    (2022-10-07 14:48:04)
General Instructions:
- Fill in grey fields
- Be precise in your descriptions
- Add drawings/pictures when needed
- Add remarks to back up your assumptions
- Alt+Enter = New row</t>
        </r>
      </text>
    </comment>
    <comment ref="J5" authorId="0" shapeId="0" xr:uid="{00000000-0006-0000-0000-00000C000000}">
      <text>
        <r>
          <rPr>
            <sz val="11"/>
            <color theme="1"/>
            <rFont val="myriad"/>
            <scheme val="minor"/>
          </rPr>
          <t>======
ID#AAAAhnT5B7w
Sergio Uribe    (2022-10-07 14:48:04)
Algunas partes se han prototipado mpero la integración no se ha efectuado</t>
        </r>
      </text>
    </comment>
    <comment ref="A9" authorId="0" shapeId="0" xr:uid="{00000000-0006-0000-0000-00000B000000}">
      <text>
        <r>
          <rPr>
            <sz val="11"/>
            <color theme="1"/>
            <rFont val="myriad"/>
            <scheme val="minor"/>
          </rPr>
          <t>======
ID#AAAAhnT5B70
Sergio Uribe    (2022-10-07 14:48:04)
Describe what specific problem the solution is solving or opportunity is created, What is the relevance to solve it...</t>
        </r>
      </text>
    </comment>
    <comment ref="N9" authorId="0" shapeId="0" xr:uid="{00000000-0006-0000-0000-000001000000}">
      <text>
        <r>
          <rPr>
            <sz val="11"/>
            <color theme="1"/>
            <rFont val="myriad"/>
            <scheme val="minor"/>
          </rPr>
          <t>======
ID#AAAAhnT5B8c
Sergio Uribe    (2022-10-07 14:48:04)
Describe what is the solution, how is implemented, what is the working principle, what are the main elements of solution</t>
        </r>
      </text>
    </comment>
    <comment ref="A22" authorId="0" shapeId="0" xr:uid="{00000000-0006-0000-0000-000006000000}">
      <text>
        <r>
          <rPr>
            <sz val="11"/>
            <color theme="1"/>
            <rFont val="myriad"/>
            <scheme val="minor"/>
          </rPr>
          <t>======
ID#AAAAhnT5B8I
Sergio Uribe    (2022-10-07 14:48:04)
List the names of potential customers/Beneficiaries
 who may be interested to buy the solution:
- Direct customers
- End users
-Beneficiaries groups</t>
        </r>
      </text>
    </comment>
    <comment ref="A24" authorId="0" shapeId="0" xr:uid="{00000000-0006-0000-0000-000005000000}">
      <text>
        <r>
          <rPr>
            <sz val="11"/>
            <color theme="1"/>
            <rFont val="myriad"/>
            <scheme val="minor"/>
          </rPr>
          <t>======
ID#AAAAhnT5B8M
Sergio Uribe    (2022-10-07 14:48:04)
The [Cause] will INCREASE/REDUCE/ELIMINATE/CREATE the [Effect]
____________ EXAMPLES
- The introduction of a Machine Learning algorithm to recognize metalic burrs, will ELIMINATE the need of Human supervisor in the production line
- The  implementation of Graphene Oxide as coating will INCREASE the delivery rate and efficiency of the drug</t>
        </r>
      </text>
    </comment>
    <comment ref="P61" authorId="0" shapeId="0" xr:uid="{00000000-0006-0000-0000-000007000000}">
      <text>
        <r>
          <rPr>
            <sz val="11"/>
            <color theme="1"/>
            <rFont val="myriad"/>
            <scheme val="minor"/>
          </rPr>
          <t>======
ID#AAAAhnT5B8E
Sergio Uribe    (2022-10-07 14:48:04)
Market volume vs. potential price</t>
        </r>
      </text>
    </comment>
    <comment ref="P63" authorId="0" shapeId="0" xr:uid="{00000000-0006-0000-0000-00000A000000}">
      <text>
        <r>
          <rPr>
            <sz val="11"/>
            <color theme="1"/>
            <rFont val="myriad"/>
            <scheme val="minor"/>
          </rPr>
          <t>======
ID#AAAAhnT5B78
Sergio Uribe    (2022-10-07 14:48:04)
Where are we on the market life cycle</t>
        </r>
      </text>
    </comment>
    <comment ref="P65" authorId="0" shapeId="0" xr:uid="{00000000-0006-0000-0000-000009000000}">
      <text>
        <r>
          <rPr>
            <sz val="11"/>
            <color theme="1"/>
            <rFont val="myriad"/>
            <scheme val="minor"/>
          </rPr>
          <t>======
ID#AAAAhnT5B74
Sergio Uribe    (2022-10-07 14:48:04)
How the solution will compete in the Market</t>
        </r>
      </text>
    </comment>
    <comment ref="P67" authorId="0" shapeId="0" xr:uid="{00000000-0006-0000-0000-000008000000}">
      <text>
        <r>
          <rPr>
            <sz val="11"/>
            <color theme="1"/>
            <rFont val="myriad"/>
            <scheme val="minor"/>
          </rPr>
          <t>======
ID#AAAAhnT5B8A
Sergio Uribe    (2022-10-07 14:48:04)
Demand for the product in the market</t>
        </r>
      </text>
    </comment>
    <comment ref="P69" authorId="0" shapeId="0" xr:uid="{00000000-0006-0000-0000-000003000000}">
      <text>
        <r>
          <rPr>
            <sz val="11"/>
            <color theme="1"/>
            <rFont val="myriad"/>
            <scheme val="minor"/>
          </rPr>
          <t>======
ID#AAAAhnT5B8Y
Sergio Uribe    (2022-10-07 14:48:04)
Strenght of competitors</t>
        </r>
      </text>
    </comment>
    <comment ref="E71" authorId="0" shapeId="0" xr:uid="{00000000-0006-0000-0000-000002000000}">
      <text>
        <r>
          <rPr>
            <sz val="11"/>
            <color theme="1"/>
            <rFont val="myriad"/>
            <scheme val="minor"/>
          </rPr>
          <t>======
ID#AAAAhnT5B8U
Sergio Uribe    (2022-10-07 14:48:04)
- Conceptos
- Diseño
-Prototipo
- Verificación</t>
        </r>
      </text>
    </comment>
    <comment ref="A73" authorId="0" shapeId="0" xr:uid="{00000000-0006-0000-0000-000004000000}">
      <text>
        <r>
          <rPr>
            <sz val="11"/>
            <color theme="1"/>
            <rFont val="myriad"/>
            <scheme val="minor"/>
          </rPr>
          <t>======
ID#AAAAhnT5B8Q
Sergio Uribe    (2022-10-07 14:48:04)
Materials+Samples+Services+External Labs, etc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6IxlCqX/Zz3r1G8pj1no9w2YU8w=="/>
    </ext>
  </extLst>
</comments>
</file>

<file path=xl/sharedStrings.xml><?xml version="1.0" encoding="utf-8"?>
<sst xmlns="http://schemas.openxmlformats.org/spreadsheetml/2006/main" count="265" uniqueCount="258">
  <si>
    <t>TRL</t>
  </si>
  <si>
    <t>Soc Im</t>
  </si>
  <si>
    <t>Biz Pot</t>
  </si>
  <si>
    <t>Impact</t>
  </si>
  <si>
    <t>Autor(es):</t>
  </si>
  <si>
    <t>Fecha</t>
  </si>
  <si>
    <t>Tec-Enabler:</t>
  </si>
  <si>
    <t>Fuente</t>
  </si>
  <si>
    <t>Fase</t>
  </si>
  <si>
    <t>Campus:</t>
  </si>
  <si>
    <t>GIEE responsable (si aplica)</t>
  </si>
  <si>
    <t>Comentarios</t>
  </si>
  <si>
    <t>1) Descripción de  PROBLEMA / OPORTUNIDAD</t>
  </si>
  <si>
    <t xml:space="preserve">2) Descripción de SOLUCIÓN </t>
  </si>
  <si>
    <t>Quien es/son Principales Beneficiarios</t>
  </si>
  <si>
    <t>3) Propuesta de Valor
 (COMO la solución genera valor al Beneficiario)</t>
  </si>
  <si>
    <t>Que CREA</t>
  </si>
  <si>
    <t>Que ELIMINA</t>
  </si>
  <si>
    <t>Que INCREMENTA</t>
  </si>
  <si>
    <t>Que REDUCE</t>
  </si>
  <si>
    <t>Strengths</t>
  </si>
  <si>
    <t>Weakness</t>
  </si>
  <si>
    <t>Opportunity</t>
  </si>
  <si>
    <t>Threats</t>
  </si>
  <si>
    <t xml:space="preserve">- Equipo con alto expertise y pasion por el proyecto
- Interes de un lead user comprobado(1 empresa)
</t>
  </si>
  <si>
    <t>- No es un metodo probado ni seria especifico de diagniostico
- No substituye a diagnosticos clinicos/extensivos
-SW &amp; HW no validados</t>
  </si>
  <si>
    <t>- Negocio diferenciado sin competidores directos
- Modelo de negocio basado en servicios y subscripción</t>
  </si>
  <si>
    <t xml:space="preserve">-Confiabililad de la tecnologia
- Mercado esceptico a tecnologi no probada
-Descalificación de especialistas medicos
- Sustitutos de bajo costo (Apps para celulares/smarwatches)
- Bajas barreras tecnologicas para "mee too " competitors
</t>
  </si>
  <si>
    <t>Innovation Intent</t>
  </si>
  <si>
    <t>Disruptive innovation (Disrupt current Value chain)</t>
  </si>
  <si>
    <t>Competidores/Substitutos:</t>
  </si>
  <si>
    <t>Pruebas PCR, Pruebas rápidas</t>
  </si>
  <si>
    <t>4) Technology Readiness</t>
  </si>
  <si>
    <t>5) Impacto Social</t>
  </si>
  <si>
    <t>6) Potencial de Negocio</t>
  </si>
  <si>
    <t>Nivel TRL actual:</t>
  </si>
  <si>
    <t>Principales areas de Impacto</t>
  </si>
  <si>
    <t>Tamaño de Negocio:</t>
  </si>
  <si>
    <t>Madurez del Mercado</t>
  </si>
  <si>
    <t>Principales Riesgos de la Tecnología</t>
  </si>
  <si>
    <t>Propuesta de Valor</t>
  </si>
  <si>
    <t>Comentarios descriptivos:</t>
  </si>
  <si>
    <t>Necesidad del Mercado</t>
  </si>
  <si>
    <t>Intensidad de la competencia</t>
  </si>
  <si>
    <t>Tpo desarrollo(semanas):</t>
  </si>
  <si>
    <t>Principales Riesgos de Negocio</t>
  </si>
  <si>
    <t>Tot Biz Pot=</t>
  </si>
  <si>
    <t>Costo desarrollo (KUSD):</t>
  </si>
  <si>
    <t>Potencial de Impacto Social</t>
  </si>
  <si>
    <t>Major Cost to execute Project and get an MVP:</t>
  </si>
  <si>
    <t>Pricing</t>
  </si>
  <si>
    <t>Concept</t>
  </si>
  <si>
    <t>Estimated Cost (USD)</t>
  </si>
  <si>
    <t>Competitors Name</t>
  </si>
  <si>
    <t>Price (USD)</t>
  </si>
  <si>
    <t>Estimated Production cost (USD):</t>
  </si>
  <si>
    <t>People to hire:</t>
  </si>
  <si>
    <t>Competitor 1</t>
  </si>
  <si>
    <t>Materials:</t>
  </si>
  <si>
    <t>Competitor 2</t>
  </si>
  <si>
    <t>Prototypes</t>
  </si>
  <si>
    <t>Competitor 3</t>
  </si>
  <si>
    <t>Required Profit:</t>
  </si>
  <si>
    <t>Testing:</t>
  </si>
  <si>
    <t>Competitor 4</t>
  </si>
  <si>
    <t>Services:</t>
  </si>
  <si>
    <t>Competitor 5</t>
  </si>
  <si>
    <t>others</t>
  </si>
  <si>
    <t>Next Best Alternative</t>
  </si>
  <si>
    <t xml:space="preserve">First estimated price (USD): </t>
  </si>
  <si>
    <t>TOTAL</t>
  </si>
  <si>
    <t>USD</t>
  </si>
  <si>
    <t>NBA1</t>
  </si>
  <si>
    <t>References:</t>
  </si>
  <si>
    <t>NBA2</t>
  </si>
  <si>
    <t>NBA3</t>
  </si>
  <si>
    <t>NBA4</t>
  </si>
  <si>
    <t>NBA5</t>
  </si>
  <si>
    <t>Business Potential evaluations</t>
  </si>
  <si>
    <t>Market Size</t>
  </si>
  <si>
    <t>LoB</t>
  </si>
  <si>
    <t>Innovation target</t>
  </si>
  <si>
    <t>Technologies</t>
  </si>
  <si>
    <t>Working Principle</t>
  </si>
  <si>
    <t>Capabilities</t>
  </si>
  <si>
    <t>TTM</t>
  </si>
  <si>
    <t>CAPEX</t>
  </si>
  <si>
    <t>Innov Intent</t>
  </si>
  <si>
    <t>Biz impact</t>
  </si>
  <si>
    <t>Improvement on Current solution</t>
  </si>
  <si>
    <t>Incremental Cost Improvement</t>
  </si>
  <si>
    <t>Emerging-under lab dev.</t>
  </si>
  <si>
    <t>Totally new concept with many uncertainties</t>
  </si>
  <si>
    <t>New capabilities to be developed</t>
  </si>
  <si>
    <t>&gt;3</t>
  </si>
  <si>
    <t>&lt;0,5 MDKK</t>
  </si>
  <si>
    <t>Optimization</t>
  </si>
  <si>
    <t>Defend</t>
  </si>
  <si>
    <t>New to the World Solution</t>
  </si>
  <si>
    <t>Incremental Performance/Function Improvement</t>
  </si>
  <si>
    <t>Emerging-Commercially Available</t>
  </si>
  <si>
    <t>Known Concept but never probed</t>
  </si>
  <si>
    <t>Not in house but available with external partners</t>
  </si>
  <si>
    <t>~2,5</t>
  </si>
  <si>
    <t>Between 1 to 2 MDKK</t>
  </si>
  <si>
    <t>Differentiation</t>
  </si>
  <si>
    <t>Grow</t>
  </si>
  <si>
    <t xml:space="preserve">Market Volume and potential price </t>
  </si>
  <si>
    <t>1. Bajo Volumen con bajo Precio</t>
  </si>
  <si>
    <t xml:space="preserve">2. Gran Volumen con Bajo Precio </t>
  </si>
  <si>
    <t xml:space="preserve">3. Bajo Volumen con Premium Price </t>
  </si>
  <si>
    <t xml:space="preserve">4. Gran Volumen con Premium Price </t>
  </si>
  <si>
    <t>Technology Development</t>
  </si>
  <si>
    <t>Incremental Cost &amp; Performance Improvement</t>
  </si>
  <si>
    <t>Mature- Used in other field</t>
  </si>
  <si>
    <t>Probed Concept with major adaptations</t>
  </si>
  <si>
    <t>Available in-House</t>
  </si>
  <si>
    <t>&lt;1,5</t>
  </si>
  <si>
    <t>&gt;2 MDKK</t>
  </si>
  <si>
    <t>Oper. Efficiency</t>
  </si>
  <si>
    <t>Where are we on the market life cycle</t>
  </si>
  <si>
    <t>1. Declinando</t>
  </si>
  <si>
    <t xml:space="preserve">2. Maduro / Embrionico (Sin crecimiento) </t>
  </si>
  <si>
    <t>3. Crecimiento Modesto (&lt;15%/año)</t>
  </si>
  <si>
    <t>4. Crecimiento Rápido (&gt; 20%/año)</t>
  </si>
  <si>
    <t>Radical Cost Improvement</t>
  </si>
  <si>
    <t>Mature-Used in runningProducts</t>
  </si>
  <si>
    <t>Probed Concept with minor adaptations</t>
  </si>
  <si>
    <t>How the solution will compete in Market</t>
  </si>
  <si>
    <t>1. Solución "Me too" . Compiter solo en Costo</t>
  </si>
  <si>
    <t>2. Mejora radical:  Desempeño/Costo/Calidad</t>
  </si>
  <si>
    <t>3. Solución Diferenciada (Desempeño/Funcion)</t>
  </si>
  <si>
    <t xml:space="preserve">4. Completamente Nueva solución (introduce nuevo valor) </t>
  </si>
  <si>
    <t>Radical Performance/Function Improvement</t>
  </si>
  <si>
    <t>Demand for the product in the market</t>
  </si>
  <si>
    <t>1. No hay necesidad aparente. Se requiere fuerte desarrollo de mercado</t>
  </si>
  <si>
    <t>2. La solución requiere ser modificada para cada cliente</t>
  </si>
  <si>
    <t>3. Clara relación Producto-Necesidad. Posible sustitución de competidores</t>
  </si>
  <si>
    <t xml:space="preserve">4. Producto responde a una necesidad clara del cliente </t>
  </si>
  <si>
    <t>Radical Cost &amp; Performance Improvement</t>
  </si>
  <si>
    <t>Strength of competitors</t>
  </si>
  <si>
    <t xml:space="preserve">1. Multiples competidores con posiciones fuertes </t>
  </si>
  <si>
    <t xml:space="preserve">2. Competidores fuertes en variios segmentos clave </t>
  </si>
  <si>
    <t xml:space="preserve">3. Pocos competidores con similares participaciones de mercado </t>
  </si>
  <si>
    <t>4. No hay competidores dominantes</t>
  </si>
  <si>
    <t>New Functionality or value</t>
  </si>
  <si>
    <t>Increase Tech readiness</t>
  </si>
  <si>
    <t>Tec Enablers</t>
  </si>
  <si>
    <t>Idea Source</t>
  </si>
  <si>
    <t>Campus</t>
  </si>
  <si>
    <t>Idea Stage</t>
  </si>
  <si>
    <t>GIEE</t>
  </si>
  <si>
    <t>TRL Level</t>
  </si>
  <si>
    <t>mkt</t>
  </si>
  <si>
    <t>large</t>
  </si>
  <si>
    <t>Tec-Nano</t>
  </si>
  <si>
    <t>B.Sc. Students</t>
  </si>
  <si>
    <t>Monterrey</t>
  </si>
  <si>
    <t>Idea</t>
  </si>
  <si>
    <t>Solving Current problem/pain</t>
  </si>
  <si>
    <t>TRL0. Idea. Concepto NO probado</t>
  </si>
  <si>
    <t>low</t>
  </si>
  <si>
    <t>Tec-Bio</t>
  </si>
  <si>
    <t>Graduated Students</t>
  </si>
  <si>
    <t>Aguascalientes</t>
  </si>
  <si>
    <t>B.Sc. Project</t>
  </si>
  <si>
    <t>Bioprocesses  and Synthetic Biology</t>
  </si>
  <si>
    <t>TRL1. Inv. Básica. Principios son postulados</t>
  </si>
  <si>
    <t>Low</t>
  </si>
  <si>
    <t>High</t>
  </si>
  <si>
    <t>Tec-Cyber</t>
  </si>
  <si>
    <t>GIEEs</t>
  </si>
  <si>
    <t>Chihuahua</t>
  </si>
  <si>
    <t>Ongoing Graduated Research</t>
  </si>
  <si>
    <t>Cellular and  Bioreaction Engineering</t>
  </si>
  <si>
    <t>MoonShot (Huge problem+Radical Solution+Breakthrough Tech)</t>
  </si>
  <si>
    <t>TRL3.Primeras Pruebas de Lab completadas</t>
  </si>
  <si>
    <t>price</t>
  </si>
  <si>
    <t>Tec-Nexus</t>
  </si>
  <si>
    <t>Other</t>
  </si>
  <si>
    <t>Ciudad Juárez</t>
  </si>
  <si>
    <t>Lab Prototype</t>
  </si>
  <si>
    <t>Emerging Technologies and Molecular  Nutrition. Food, Pharmaceutical and Bioproducts Development</t>
  </si>
  <si>
    <t>TRL4. Prototipo funcional verificado en Lab</t>
  </si>
  <si>
    <t>Laguna</t>
  </si>
  <si>
    <t>Field Prototype</t>
  </si>
  <si>
    <t>Functional Food and Nutriomics</t>
  </si>
  <si>
    <t>TRL5. Prototipo validado en Campo</t>
  </si>
  <si>
    <t>Saltillo</t>
  </si>
  <si>
    <t>Seeking scalability</t>
  </si>
  <si>
    <t xml:space="preserve">Advanced Manufacturing </t>
  </si>
  <si>
    <t xml:space="preserve">TRL7. Demostración en sistema y condiciones reales (escala pre-comercial) </t>
  </si>
  <si>
    <t xml:space="preserve">Buying Potential = </t>
  </si>
  <si>
    <t>x</t>
  </si>
  <si>
    <t>Tampico</t>
  </si>
  <si>
    <t xml:space="preserve">Automotive Consortium </t>
  </si>
  <si>
    <t>TRL9. Tecnología disponible para el mercado</t>
  </si>
  <si>
    <t>Zacatecas</t>
  </si>
  <si>
    <t xml:space="preserve">Industrial Engineering  and Numerical Methods </t>
  </si>
  <si>
    <t>Central de Veracruz</t>
  </si>
  <si>
    <t>Nanomaterials</t>
  </si>
  <si>
    <t>Chiapas</t>
  </si>
  <si>
    <t xml:space="preserve">Nanotechnology for Devices Design </t>
  </si>
  <si>
    <t>SDG</t>
  </si>
  <si>
    <t>Cuernavaca</t>
  </si>
  <si>
    <t xml:space="preserve">Product Innovation </t>
  </si>
  <si>
    <t>1: No Poverty</t>
  </si>
  <si>
    <t>Crear</t>
  </si>
  <si>
    <t>Hidalgo</t>
  </si>
  <si>
    <t xml:space="preserve">Sensors and Devices </t>
  </si>
  <si>
    <t>2: Zero Hunger</t>
  </si>
  <si>
    <t>Eliminar</t>
  </si>
  <si>
    <t>Ciudad de México</t>
  </si>
  <si>
    <t>Machine Learning</t>
  </si>
  <si>
    <t>3: Good Health and Well-being</t>
  </si>
  <si>
    <t>Incrementar</t>
  </si>
  <si>
    <t>Santa Fe</t>
  </si>
  <si>
    <t>Telecomunication and Networks</t>
  </si>
  <si>
    <t>4: Quality Education</t>
  </si>
  <si>
    <t>Reducir</t>
  </si>
  <si>
    <t>Morelia</t>
  </si>
  <si>
    <t xml:space="preserve">Water Science  and Technology </t>
  </si>
  <si>
    <t>5: Gender Equality</t>
  </si>
  <si>
    <t>San Luis Potosí</t>
  </si>
  <si>
    <t>6: Clean Water and Sanitation</t>
  </si>
  <si>
    <t>León</t>
  </si>
  <si>
    <t>7: Affordable and Clean Energy</t>
  </si>
  <si>
    <t>Sinaloa</t>
  </si>
  <si>
    <t>8: Decent Work and Economic Growth</t>
  </si>
  <si>
    <t>Querétaro</t>
  </si>
  <si>
    <t>9: Industry, Innovation and Infrastructure</t>
  </si>
  <si>
    <t>10: Reduced Inequality</t>
  </si>
  <si>
    <t>Mean</t>
  </si>
  <si>
    <t>11: Sustainable Cities and Communities</t>
  </si>
  <si>
    <t>median</t>
  </si>
  <si>
    <t>12: Responsible Consumption and Production</t>
  </si>
  <si>
    <t>Max</t>
  </si>
  <si>
    <t>13: Climate Action</t>
  </si>
  <si>
    <t>14: Life Below Water</t>
  </si>
  <si>
    <t>15: Life on Land</t>
  </si>
  <si>
    <t>16: Peace and Justice Strong Institutions</t>
  </si>
  <si>
    <t>17: Partnerships for the Goals</t>
  </si>
  <si>
    <t>Pronaces</t>
  </si>
  <si>
    <t>Salud</t>
  </si>
  <si>
    <t>Soberanía alimentaria</t>
  </si>
  <si>
    <t>Desarrollo industrial y toxicidades</t>
  </si>
  <si>
    <t>Prevención de riesgos y desastres</t>
  </si>
  <si>
    <t>Conocimiento y gestión de cuencas de agua</t>
  </si>
  <si>
    <t>Cambio climático y calidad del aire</t>
  </si>
  <si>
    <t>Transición energética</t>
  </si>
  <si>
    <t>Movilidad y derechos humanos</t>
  </si>
  <si>
    <t>Vivienda sustentable y pertinente, cultural y ambientalmente</t>
  </si>
  <si>
    <t>Ciudades sustentables</t>
  </si>
  <si>
    <t>Sistemas socio-ecológicos y sustentabilidad</t>
  </si>
  <si>
    <t>Violencias estructurales</t>
  </si>
  <si>
    <t>Educación para la inclusión y la paz</t>
  </si>
  <si>
    <t>Memoria histórica y riqueza biocultural</t>
  </si>
  <si>
    <r>
      <t xml:space="preserve">
</t>
    </r>
    <r>
      <rPr>
        <b/>
        <sz val="11"/>
        <color theme="1"/>
        <rFont val="Myriad"/>
      </rPr>
      <t xml:space="preserve">Opportunity Statement
</t>
    </r>
    <r>
      <rPr>
        <b/>
        <sz val="9"/>
        <color theme="1"/>
        <rFont val="Myriad"/>
      </rPr>
      <t xml:space="preserve"> </t>
    </r>
    <r>
      <rPr>
        <sz val="11"/>
        <color theme="1"/>
        <rFont val="Myriad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</si>
</sst>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>
    <font>
      <sz val="11"/>
      <color theme="1"/>
      <name val="myriad"/>
      <scheme val="minor"/>
    </font>
    <font>
      <sz val="11"/>
      <color theme="1"/>
      <name val="Myriad"/>
    </font>
    <font>
      <sz val="11"/>
      <name val="myriad"/>
    </font>
    <font>
      <sz val="9"/>
      <color theme="1"/>
      <name val="Myriad"/>
    </font>
    <font>
      <sz val="8"/>
      <color theme="1"/>
      <name val="Myriad"/>
    </font>
    <font>
      <sz val="9"/>
      <color theme="0"/>
      <name val="Myriad"/>
    </font>
    <font>
      <sz val="7"/>
      <color theme="1"/>
      <name val="Myriad"/>
    </font>
    <font>
      <sz val="9"/>
      <color rgb="FFFF0000"/>
      <name val="Myriad"/>
    </font>
    <font>
      <b/>
      <i/>
      <sz val="7"/>
      <color theme="1"/>
      <name val="Myriad"/>
    </font>
    <font>
      <sz val="7"/>
      <color rgb="FFFF0000"/>
      <name val="Arial"/>
    </font>
    <font>
      <i/>
      <sz val="7"/>
      <color theme="1"/>
      <name val="Myriad"/>
    </font>
    <font>
      <sz val="6"/>
      <color theme="1"/>
      <name val="Arial"/>
    </font>
    <font>
      <sz val="6"/>
      <color theme="1"/>
      <name val="Myriad"/>
    </font>
    <font>
      <b/>
      <sz val="7"/>
      <color theme="1"/>
      <name val="Myriad"/>
    </font>
    <font>
      <b/>
      <sz val="9"/>
      <color theme="1"/>
      <name val="Myriad"/>
    </font>
    <font>
      <sz val="5"/>
      <color theme="1"/>
      <name val="Myriad"/>
    </font>
    <font>
      <b/>
      <sz val="5"/>
      <color theme="1"/>
      <name val="Myriad"/>
    </font>
    <font>
      <b/>
      <sz val="11"/>
      <color theme="1"/>
      <name val="Myriad"/>
    </font>
    <font>
      <b/>
      <u/>
      <sz val="11"/>
      <color theme="1"/>
      <name val="Myriad"/>
    </font>
    <font>
      <b/>
      <u/>
      <sz val="11"/>
      <color theme="1"/>
      <name val="Myriad"/>
    </font>
    <font>
      <b/>
      <u/>
      <sz val="11"/>
      <color theme="1"/>
      <name val="Myriad"/>
    </font>
    <font>
      <b/>
      <u/>
      <sz val="11"/>
      <color theme="1"/>
      <name val="Myriad"/>
    </font>
    <font>
      <sz val="11"/>
      <color theme="1"/>
      <name val="Myriad"/>
    </font>
    <font>
      <b/>
      <i/>
      <sz val="11"/>
      <color theme="1"/>
      <name val="Myriad"/>
    </font>
    <font>
      <u/>
      <sz val="11"/>
      <color theme="10"/>
      <name val="Myriad"/>
    </font>
    <font>
      <b/>
      <sz val="10"/>
      <color rgb="FFFFFFFF"/>
      <name val="Arial"/>
    </font>
    <font>
      <sz val="10"/>
      <color theme="1"/>
      <name val="Arial"/>
    </font>
    <font>
      <sz val="7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  <fill>
      <patternFill patternType="solid">
        <fgColor rgb="FF00B0F0"/>
        <bgColor rgb="FF00B0F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7FA4D8"/>
        <bgColor rgb="FF7FA4D8"/>
      </patternFill>
    </fill>
    <fill>
      <patternFill patternType="solid">
        <fgColor rgb="FFA5A5A5"/>
        <bgColor rgb="FFA5A5A5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9" fontId="3" fillId="0" borderId="0" xfId="0" applyNumberFormat="1" applyFont="1"/>
    <xf numFmtId="0" fontId="3" fillId="0" borderId="6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Alignment="1">
      <alignment vertical="top"/>
    </xf>
    <xf numFmtId="0" fontId="3" fillId="2" borderId="21" xfId="0" applyFont="1" applyFill="1" applyBorder="1"/>
    <xf numFmtId="0" fontId="3" fillId="2" borderId="22" xfId="0" applyFont="1" applyFill="1" applyBorder="1"/>
    <xf numFmtId="0" fontId="3" fillId="0" borderId="2" xfId="0" applyFont="1" applyBorder="1" applyAlignment="1">
      <alignment vertical="top"/>
    </xf>
    <xf numFmtId="49" fontId="4" fillId="0" borderId="1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/>
    </xf>
    <xf numFmtId="49" fontId="4" fillId="0" borderId="3" xfId="0" applyNumberFormat="1" applyFont="1" applyBorder="1" applyAlignment="1">
      <alignment vertical="top"/>
    </xf>
    <xf numFmtId="0" fontId="7" fillId="0" borderId="0" xfId="0" applyFont="1"/>
    <xf numFmtId="0" fontId="8" fillId="0" borderId="8" xfId="0" applyFont="1" applyBorder="1"/>
    <xf numFmtId="0" fontId="6" fillId="0" borderId="9" xfId="0" applyFont="1" applyBorder="1"/>
    <xf numFmtId="0" fontId="3" fillId="0" borderId="0" xfId="0" applyFont="1" applyAlignment="1">
      <alignment horizontal="center"/>
    </xf>
    <xf numFmtId="0" fontId="8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10" fillId="0" borderId="4" xfId="0" applyFont="1" applyBorder="1"/>
    <xf numFmtId="0" fontId="6" fillId="0" borderId="0" xfId="0" applyFont="1"/>
    <xf numFmtId="9" fontId="6" fillId="0" borderId="0" xfId="0" applyNumberFormat="1" applyFont="1"/>
    <xf numFmtId="0" fontId="6" fillId="0" borderId="20" xfId="0" applyFont="1" applyBorder="1"/>
    <xf numFmtId="0" fontId="12" fillId="2" borderId="30" xfId="0" applyFont="1" applyFill="1" applyBorder="1"/>
    <xf numFmtId="9" fontId="6" fillId="0" borderId="20" xfId="0" applyNumberFormat="1" applyFont="1" applyBorder="1"/>
    <xf numFmtId="0" fontId="8" fillId="0" borderId="4" xfId="0" applyFont="1" applyBorder="1"/>
    <xf numFmtId="0" fontId="8" fillId="0" borderId="0" xfId="0" applyFont="1"/>
    <xf numFmtId="0" fontId="3" fillId="0" borderId="4" xfId="0" applyFont="1" applyBorder="1"/>
    <xf numFmtId="0" fontId="3" fillId="0" borderId="20" xfId="0" applyFont="1" applyBorder="1"/>
    <xf numFmtId="0" fontId="6" fillId="0" borderId="4" xfId="0" applyFont="1" applyBorder="1"/>
    <xf numFmtId="0" fontId="4" fillId="2" borderId="30" xfId="0" applyFont="1" applyFill="1" applyBorder="1"/>
    <xf numFmtId="0" fontId="13" fillId="0" borderId="0" xfId="0" applyFont="1"/>
    <xf numFmtId="0" fontId="14" fillId="0" borderId="0" xfId="0" applyFont="1"/>
    <xf numFmtId="9" fontId="13" fillId="0" borderId="34" xfId="0" applyNumberFormat="1" applyFont="1" applyBorder="1"/>
    <xf numFmtId="49" fontId="6" fillId="0" borderId="0" xfId="0" applyNumberFormat="1" applyFont="1" applyAlignment="1">
      <alignment vertical="top"/>
    </xf>
    <xf numFmtId="49" fontId="6" fillId="2" borderId="35" xfId="0" applyNumberFormat="1" applyFont="1" applyFill="1" applyBorder="1" applyAlignment="1">
      <alignment vertical="top"/>
    </xf>
    <xf numFmtId="0" fontId="15" fillId="0" borderId="0" xfId="0" applyFont="1" applyAlignment="1">
      <alignment horizontal="center"/>
    </xf>
    <xf numFmtId="0" fontId="15" fillId="0" borderId="20" xfId="0" applyFont="1" applyBorder="1" applyAlignment="1">
      <alignment horizontal="center"/>
    </xf>
    <xf numFmtId="49" fontId="13" fillId="0" borderId="0" xfId="0" applyNumberFormat="1" applyFont="1" applyAlignment="1">
      <alignment vertical="top"/>
    </xf>
    <xf numFmtId="0" fontId="6" fillId="0" borderId="5" xfId="0" applyFont="1" applyBorder="1"/>
    <xf numFmtId="0" fontId="6" fillId="0" borderId="6" xfId="0" applyFont="1" applyBorder="1"/>
    <xf numFmtId="0" fontId="3" fillId="0" borderId="7" xfId="0" applyFont="1" applyBorder="1"/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vertical="top"/>
    </xf>
    <xf numFmtId="1" fontId="6" fillId="0" borderId="6" xfId="0" applyNumberFormat="1" applyFont="1" applyBorder="1" applyAlignment="1">
      <alignment vertical="top"/>
    </xf>
    <xf numFmtId="49" fontId="6" fillId="2" borderId="36" xfId="0" applyNumberFormat="1" applyFont="1" applyFill="1" applyBorder="1" applyAlignment="1">
      <alignment vertical="top"/>
    </xf>
    <xf numFmtId="0" fontId="6" fillId="10" borderId="30" xfId="0" applyFont="1" applyFill="1" applyBorder="1"/>
    <xf numFmtId="15" fontId="6" fillId="10" borderId="30" xfId="0" applyNumberFormat="1" applyFont="1" applyFill="1" applyBorder="1"/>
    <xf numFmtId="9" fontId="6" fillId="10" borderId="30" xfId="0" applyNumberFormat="1" applyFont="1" applyFill="1" applyBorder="1"/>
    <xf numFmtId="164" fontId="6" fillId="10" borderId="30" xfId="0" applyNumberFormat="1" applyFont="1" applyFill="1" applyBorder="1"/>
    <xf numFmtId="1" fontId="6" fillId="10" borderId="30" xfId="0" applyNumberFormat="1" applyFont="1" applyFill="1" applyBorder="1"/>
    <xf numFmtId="49" fontId="6" fillId="10" borderId="30" xfId="0" applyNumberFormat="1" applyFont="1" applyFill="1" applyBorder="1"/>
    <xf numFmtId="0" fontId="17" fillId="11" borderId="37" xfId="0" applyFont="1" applyFill="1" applyBorder="1"/>
    <xf numFmtId="0" fontId="1" fillId="11" borderId="38" xfId="0" applyFont="1" applyFill="1" applyBorder="1"/>
    <xf numFmtId="0" fontId="1" fillId="11" borderId="39" xfId="0" applyFont="1" applyFill="1" applyBorder="1"/>
    <xf numFmtId="0" fontId="18" fillId="0" borderId="4" xfId="0" applyFont="1" applyBorder="1"/>
    <xf numFmtId="0" fontId="19" fillId="0" borderId="0" xfId="0" applyFont="1"/>
    <xf numFmtId="0" fontId="1" fillId="0" borderId="0" xfId="0" applyFont="1"/>
    <xf numFmtId="0" fontId="1" fillId="0" borderId="20" xfId="0" applyFont="1" applyBorder="1"/>
    <xf numFmtId="0" fontId="20" fillId="0" borderId="1" xfId="0" applyFont="1" applyBorder="1"/>
    <xf numFmtId="0" fontId="1" fillId="0" borderId="2" xfId="0" applyFont="1" applyBorder="1"/>
    <xf numFmtId="0" fontId="2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40" xfId="0" applyFont="1" applyFill="1" applyBorder="1"/>
    <xf numFmtId="0" fontId="22" fillId="0" borderId="0" xfId="0" applyFont="1"/>
    <xf numFmtId="0" fontId="1" fillId="2" borderId="41" xfId="0" applyFont="1" applyFill="1" applyBorder="1"/>
    <xf numFmtId="9" fontId="1" fillId="2" borderId="40" xfId="0" applyNumberFormat="1" applyFont="1" applyFill="1" applyBorder="1"/>
    <xf numFmtId="0" fontId="1" fillId="0" borderId="42" xfId="0" applyFont="1" applyBorder="1"/>
    <xf numFmtId="0" fontId="1" fillId="0" borderId="5" xfId="0" applyFont="1" applyBorder="1"/>
    <xf numFmtId="0" fontId="23" fillId="0" borderId="6" xfId="0" applyFont="1" applyBorder="1"/>
    <xf numFmtId="0" fontId="1" fillId="0" borderId="7" xfId="0" applyFont="1" applyBorder="1"/>
    <xf numFmtId="0" fontId="24" fillId="0" borderId="0" xfId="0" applyFont="1"/>
    <xf numFmtId="0" fontId="1" fillId="0" borderId="6" xfId="0" applyFont="1" applyBorder="1"/>
    <xf numFmtId="0" fontId="1" fillId="11" borderId="30" xfId="0" applyFont="1" applyFill="1" applyBorder="1"/>
    <xf numFmtId="0" fontId="1" fillId="2" borderId="30" xfId="0" applyFont="1" applyFill="1" applyBorder="1"/>
    <xf numFmtId="0" fontId="1" fillId="3" borderId="30" xfId="0" applyFont="1" applyFill="1" applyBorder="1"/>
    <xf numFmtId="9" fontId="25" fillId="12" borderId="43" xfId="0" applyNumberFormat="1" applyFont="1" applyFill="1" applyBorder="1" applyAlignment="1">
      <alignment horizontal="center" vertical="top" wrapText="1"/>
    </xf>
    <xf numFmtId="9" fontId="25" fillId="12" borderId="21" xfId="0" applyNumberFormat="1" applyFont="1" applyFill="1" applyBorder="1" applyAlignment="1">
      <alignment horizontal="center" vertical="top" wrapText="1"/>
    </xf>
    <xf numFmtId="9" fontId="25" fillId="12" borderId="44" xfId="0" applyNumberFormat="1" applyFont="1" applyFill="1" applyBorder="1" applyAlignment="1">
      <alignment horizontal="center" vertical="top" wrapText="1"/>
    </xf>
    <xf numFmtId="0" fontId="26" fillId="0" borderId="4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readingOrder="1"/>
    </xf>
    <xf numFmtId="0" fontId="27" fillId="2" borderId="30" xfId="0" applyFont="1" applyFill="1" applyBorder="1" applyAlignment="1">
      <alignment horizontal="left" vertical="center" readingOrder="1"/>
    </xf>
    <xf numFmtId="0" fontId="1" fillId="0" borderId="34" xfId="0" applyFont="1" applyBorder="1"/>
    <xf numFmtId="0" fontId="1" fillId="13" borderId="30" xfId="0" applyFont="1" applyFill="1" applyBorder="1"/>
    <xf numFmtId="15" fontId="1" fillId="13" borderId="30" xfId="0" applyNumberFormat="1" applyFont="1" applyFill="1" applyBorder="1"/>
    <xf numFmtId="9" fontId="1" fillId="13" borderId="3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4" fillId="2" borderId="1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7" xfId="0" applyFont="1" applyBorder="1"/>
    <xf numFmtId="0" fontId="3" fillId="2" borderId="10" xfId="0" applyFont="1" applyFill="1" applyBorder="1" applyAlignment="1">
      <alignment horizontal="left"/>
    </xf>
    <xf numFmtId="15" fontId="3" fillId="2" borderId="10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49" fontId="4" fillId="2" borderId="1" xfId="0" applyNumberFormat="1" applyFont="1" applyFill="1" applyBorder="1" applyAlignment="1">
      <alignment horizontal="left" vertical="top" wrapText="1"/>
    </xf>
    <xf numFmtId="0" fontId="2" fillId="0" borderId="20" xfId="0" applyFont="1" applyBorder="1"/>
    <xf numFmtId="0" fontId="6" fillId="2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6" fillId="0" borderId="8" xfId="0" applyFont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left" vertical="top" wrapText="1"/>
    </xf>
    <xf numFmtId="0" fontId="2" fillId="0" borderId="32" xfId="0" applyFont="1" applyBorder="1"/>
    <xf numFmtId="0" fontId="2" fillId="0" borderId="33" xfId="0" applyFont="1" applyBorder="1"/>
    <xf numFmtId="49" fontId="4" fillId="3" borderId="24" xfId="0" applyNumberFormat="1" applyFont="1" applyFill="1" applyBorder="1" applyAlignment="1">
      <alignment horizontal="left" vertical="top" wrapText="1"/>
    </xf>
    <xf numFmtId="0" fontId="2" fillId="0" borderId="25" xfId="0" applyFont="1" applyBorder="1"/>
    <xf numFmtId="0" fontId="2" fillId="0" borderId="26" xfId="0" applyFont="1" applyBorder="1"/>
    <xf numFmtId="0" fontId="3" fillId="8" borderId="23" xfId="0" applyFont="1" applyFill="1" applyBorder="1" applyAlignment="1">
      <alignment horizontal="center" vertical="top"/>
    </xf>
    <xf numFmtId="0" fontId="3" fillId="9" borderId="15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left" wrapText="1"/>
    </xf>
    <xf numFmtId="0" fontId="2" fillId="0" borderId="19" xfId="0" applyFont="1" applyBorder="1"/>
    <xf numFmtId="0" fontId="5" fillId="5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center" vertical="top"/>
    </xf>
    <xf numFmtId="0" fontId="3" fillId="7" borderId="23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200025</xdr:colOff>
      <xdr:row>3</xdr:row>
      <xdr:rowOff>123825</xdr:rowOff>
    </xdr:from>
    <xdr:ext cx="2609850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45838" y="3508538"/>
          <a:ext cx="2600325" cy="542925"/>
        </a:xfrm>
        <a:prstGeom prst="rect">
          <a:avLst/>
        </a:prstGeom>
        <a:solidFill>
          <a:srgbClr val="92D050">
            <a:alpha val="24313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27</xdr:col>
      <xdr:colOff>180975</xdr:colOff>
      <xdr:row>7</xdr:row>
      <xdr:rowOff>76200</xdr:rowOff>
    </xdr:from>
    <xdr:ext cx="3981450" cy="1276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60038" y="3146588"/>
          <a:ext cx="3971925" cy="1266825"/>
        </a:xfrm>
        <a:prstGeom prst="rect">
          <a:avLst/>
        </a:prstGeom>
        <a:solidFill>
          <a:srgbClr val="FF0000">
            <a:alpha val="24313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27</xdr:col>
      <xdr:colOff>190500</xdr:colOff>
      <xdr:row>3</xdr:row>
      <xdr:rowOff>123825</xdr:rowOff>
    </xdr:from>
    <xdr:ext cx="1362075" cy="552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69725" y="3508538"/>
          <a:ext cx="1352550" cy="542925"/>
        </a:xfrm>
        <a:prstGeom prst="rect">
          <a:avLst/>
        </a:prstGeom>
        <a:solidFill>
          <a:srgbClr val="FFC000">
            <a:alpha val="24313"/>
          </a:srgbClr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30</xdr:col>
      <xdr:colOff>76200</xdr:colOff>
      <xdr:row>12</xdr:row>
      <xdr:rowOff>38100</xdr:rowOff>
    </xdr:from>
    <xdr:ext cx="2790825" cy="2190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55350" y="3675225"/>
          <a:ext cx="27813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Redefinir para Incrementar Impacto Social y de Negocio</a:t>
          </a:r>
          <a:endParaRPr sz="1400"/>
        </a:p>
      </xdr:txBody>
    </xdr:sp>
    <xdr:clientData fLocksWithSheet="0"/>
  </xdr:oneCellAnchor>
  <xdr:oneCellAnchor>
    <xdr:from>
      <xdr:col>28</xdr:col>
      <xdr:colOff>9525</xdr:colOff>
      <xdr:row>3</xdr:row>
      <xdr:rowOff>133350</xdr:rowOff>
    </xdr:from>
    <xdr:ext cx="1162050" cy="1809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9738" y="3694275"/>
          <a:ext cx="1152525" cy="1714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Madurar Tecnología</a:t>
          </a:r>
          <a:endParaRPr sz="1400"/>
        </a:p>
      </xdr:txBody>
    </xdr:sp>
    <xdr:clientData fLocksWithSheet="0"/>
  </xdr:oneCellAnchor>
  <xdr:oneCellAnchor>
    <xdr:from>
      <xdr:col>37</xdr:col>
      <xdr:colOff>180975</xdr:colOff>
      <xdr:row>3</xdr:row>
      <xdr:rowOff>133350</xdr:rowOff>
    </xdr:from>
    <xdr:ext cx="1143000" cy="1714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79263" y="3699038"/>
          <a:ext cx="1133475" cy="1619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Buscar Transferencia</a:t>
          </a:r>
          <a:endParaRPr sz="1400"/>
        </a:p>
      </xdr:txBody>
    </xdr:sp>
    <xdr:clientData fLocksWithSheet="0"/>
  </xdr:oneCellAnchor>
  <xdr:twoCellAnchor editAs="oneCell">
    <xdr:from>
      <xdr:col>0</xdr:col>
      <xdr:colOff>55659</xdr:colOff>
      <xdr:row>4</xdr:row>
      <xdr:rowOff>119270</xdr:rowOff>
    </xdr:from>
    <xdr:to>
      <xdr:col>6</xdr:col>
      <xdr:colOff>339252</xdr:colOff>
      <xdr:row>6</xdr:row>
      <xdr:rowOff>23854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B6E50-0760-12C9-F4AF-8471F46A2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59" y="691764"/>
          <a:ext cx="1611461" cy="190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28575</xdr:colOff>
      <xdr:row>57</xdr:row>
      <xdr:rowOff>57150</xdr:rowOff>
    </xdr:from>
    <xdr:ext cx="914400" cy="5238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898325" y="3527588"/>
          <a:ext cx="895350" cy="5048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161925</xdr:colOff>
      <xdr:row>86</xdr:row>
      <xdr:rowOff>38100</xdr:rowOff>
    </xdr:from>
    <xdr:ext cx="2047875" cy="3333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331588" y="3622838"/>
          <a:ext cx="2028825" cy="3143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14</xdr:col>
      <xdr:colOff>485775</xdr:colOff>
      <xdr:row>85</xdr:row>
      <xdr:rowOff>38100</xdr:rowOff>
    </xdr:from>
    <xdr:ext cx="1257300" cy="3333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726875" y="3622838"/>
          <a:ext cx="1238250" cy="3143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152400</xdr:colOff>
      <xdr:row>82</xdr:row>
      <xdr:rowOff>104775</xdr:rowOff>
    </xdr:from>
    <xdr:ext cx="5276850" cy="35337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82</xdr:row>
      <xdr:rowOff>142875</xdr:rowOff>
    </xdr:from>
    <xdr:ext cx="6010275" cy="3181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4</xdr:col>
      <xdr:colOff>554822</xdr:colOff>
      <xdr:row>2</xdr:row>
      <xdr:rowOff>7951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B8548C-15CD-AE90-979E-393878E0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290071" cy="389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yriad"/>
        <a:ea typeface="myriad"/>
        <a:cs typeface="myriad"/>
      </a:majorFont>
      <a:minorFont>
        <a:latin typeface="myriad"/>
        <a:ea typeface="myriad"/>
        <a:cs typeface="myriad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showGridLines="0" workbookViewId="0">
      <selection activeCell="AF22" sqref="AF22"/>
    </sheetView>
  </sheetViews>
  <sheetFormatPr baseColWidth="10" defaultColWidth="12.59765625" defaultRowHeight="15.05" customHeight="1" outlineLevelRow="1"/>
  <cols>
    <col min="1" max="2" width="3.09765625" customWidth="1"/>
    <col min="3" max="3" width="1.19921875" customWidth="1"/>
    <col min="4" max="6" width="3.09765625" customWidth="1"/>
    <col min="7" max="7" width="5.3984375" customWidth="1"/>
    <col min="8" max="8" width="4.09765625" customWidth="1"/>
    <col min="9" max="9" width="4.3984375" customWidth="1"/>
    <col min="10" max="10" width="4.5" customWidth="1"/>
    <col min="11" max="11" width="3.8984375" customWidth="1"/>
    <col min="12" max="12" width="4.19921875" customWidth="1"/>
    <col min="13" max="14" width="5.5" customWidth="1"/>
    <col min="15" max="15" width="5.19921875" customWidth="1"/>
    <col min="16" max="16" width="3.8984375" customWidth="1"/>
    <col min="17" max="17" width="3" customWidth="1"/>
    <col min="18" max="18" width="4.09765625" customWidth="1"/>
    <col min="19" max="19" width="3.59765625" customWidth="1"/>
    <col min="20" max="20" width="6" customWidth="1"/>
    <col min="21" max="21" width="4.5" customWidth="1"/>
    <col min="22" max="22" width="4.19921875" customWidth="1"/>
    <col min="23" max="23" width="5.8984375" customWidth="1"/>
    <col min="24" max="24" width="1.09765625" customWidth="1"/>
    <col min="25" max="25" width="3.09765625" customWidth="1"/>
    <col min="26" max="26" width="3.5" customWidth="1"/>
    <col min="27" max="31" width="3.09765625" customWidth="1"/>
    <col min="32" max="32" width="5.09765625" customWidth="1"/>
    <col min="33" max="33" width="4.8984375" customWidth="1"/>
    <col min="34" max="34" width="4.59765625" customWidth="1"/>
    <col min="35" max="43" width="3.09765625" customWidth="1"/>
  </cols>
  <sheetData>
    <row r="1" spans="1:43" ht="11.3" customHeight="1">
      <c r="A1" s="102" t="s">
        <v>257</v>
      </c>
      <c r="B1" s="103"/>
      <c r="C1" s="103"/>
      <c r="D1" s="103"/>
      <c r="E1" s="103"/>
      <c r="F1" s="103"/>
      <c r="G1" s="103"/>
      <c r="H1" s="108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9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1.3" customHeight="1">
      <c r="A2" s="104"/>
      <c r="B2" s="105"/>
      <c r="C2" s="105"/>
      <c r="D2" s="105"/>
      <c r="E2" s="105"/>
      <c r="F2" s="105"/>
      <c r="G2" s="105"/>
      <c r="H2" s="106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10"/>
      <c r="Y2" s="1"/>
      <c r="Z2" s="1"/>
      <c r="AA2" s="1"/>
      <c r="AB2" s="1"/>
      <c r="AC2" s="1"/>
      <c r="AD2" s="1"/>
      <c r="AE2" s="1" t="s">
        <v>0</v>
      </c>
      <c r="AF2" s="1" t="s">
        <v>1</v>
      </c>
      <c r="AG2" s="1" t="s">
        <v>2</v>
      </c>
      <c r="AH2" s="1" t="s">
        <v>3</v>
      </c>
      <c r="AI2" s="1"/>
      <c r="AJ2" s="1"/>
      <c r="AK2" s="1"/>
      <c r="AL2" s="1"/>
      <c r="AM2" s="1"/>
      <c r="AN2" s="1"/>
      <c r="AO2" s="1"/>
      <c r="AP2" s="1"/>
      <c r="AQ2" s="1"/>
    </row>
    <row r="3" spans="1:43" ht="11.3" customHeight="1">
      <c r="A3" s="104"/>
      <c r="B3" s="105"/>
      <c r="C3" s="105"/>
      <c r="D3" s="105"/>
      <c r="E3" s="105"/>
      <c r="F3" s="105"/>
      <c r="G3" s="105"/>
      <c r="H3" s="2" t="s">
        <v>4</v>
      </c>
      <c r="I3" s="3"/>
      <c r="J3" s="111"/>
      <c r="K3" s="95"/>
      <c r="L3" s="95"/>
      <c r="M3" s="95"/>
      <c r="N3" s="95"/>
      <c r="O3" s="95"/>
      <c r="P3" s="95"/>
      <c r="Q3" s="95"/>
      <c r="R3" s="95"/>
      <c r="S3" s="95"/>
      <c r="T3" s="96"/>
      <c r="U3" s="2" t="s">
        <v>5</v>
      </c>
      <c r="V3" s="112"/>
      <c r="W3" s="95"/>
      <c r="X3" s="96"/>
      <c r="Y3" s="1"/>
      <c r="Z3" s="1"/>
      <c r="AA3" s="1"/>
      <c r="AB3" s="1"/>
      <c r="AC3" s="1"/>
      <c r="AD3" s="1"/>
      <c r="AE3" s="1" t="e">
        <f ca="1">_xludf.NUMBERVALUE(MID(A62,4,1))</f>
        <v>#NAME?</v>
      </c>
      <c r="AF3" s="4">
        <f>O74</f>
        <v>0</v>
      </c>
      <c r="AG3" s="4" t="e">
        <f>W71</f>
        <v>#VALUE!</v>
      </c>
      <c r="AH3" s="4" t="e">
        <f>+(AF3+AG3)/2</f>
        <v>#VALUE!</v>
      </c>
      <c r="AI3" s="1"/>
      <c r="AJ3" s="1"/>
      <c r="AK3" s="1"/>
      <c r="AL3" s="1"/>
      <c r="AM3" s="1"/>
      <c r="AN3" s="1"/>
      <c r="AO3" s="1"/>
      <c r="AP3" s="1"/>
      <c r="AQ3" s="1"/>
    </row>
    <row r="4" spans="1:43" ht="11.3" customHeight="1">
      <c r="A4" s="104"/>
      <c r="B4" s="105"/>
      <c r="C4" s="105"/>
      <c r="D4" s="105"/>
      <c r="E4" s="105"/>
      <c r="F4" s="105"/>
      <c r="G4" s="105"/>
      <c r="H4" s="98" t="s">
        <v>6</v>
      </c>
      <c r="I4" s="95"/>
      <c r="J4" s="94"/>
      <c r="K4" s="95"/>
      <c r="L4" s="95"/>
      <c r="M4" s="96"/>
      <c r="N4" s="5" t="s">
        <v>7</v>
      </c>
      <c r="O4" s="5"/>
      <c r="P4" s="94"/>
      <c r="Q4" s="95"/>
      <c r="R4" s="95"/>
      <c r="S4" s="95"/>
      <c r="T4" s="96"/>
      <c r="U4" s="113"/>
      <c r="V4" s="114"/>
      <c r="W4" s="114"/>
      <c r="X4" s="11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1.3" customHeight="1">
      <c r="A5" s="104"/>
      <c r="B5" s="105"/>
      <c r="C5" s="105"/>
      <c r="D5" s="105"/>
      <c r="E5" s="105"/>
      <c r="F5" s="105"/>
      <c r="G5" s="105"/>
      <c r="H5" s="6" t="s">
        <v>8</v>
      </c>
      <c r="I5" s="7"/>
      <c r="J5" s="97"/>
      <c r="K5" s="95"/>
      <c r="L5" s="95"/>
      <c r="M5" s="96"/>
      <c r="N5" s="2" t="s">
        <v>9</v>
      </c>
      <c r="O5" s="3"/>
      <c r="P5" s="94"/>
      <c r="Q5" s="95"/>
      <c r="R5" s="95"/>
      <c r="S5" s="95"/>
      <c r="T5" s="96"/>
      <c r="U5" s="7"/>
      <c r="V5" s="7"/>
      <c r="W5" s="7"/>
      <c r="X5" s="8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1.3" customHeight="1">
      <c r="A6" s="104"/>
      <c r="B6" s="105"/>
      <c r="C6" s="105"/>
      <c r="D6" s="105"/>
      <c r="E6" s="105"/>
      <c r="F6" s="105"/>
      <c r="G6" s="105"/>
      <c r="H6" s="99" t="s">
        <v>10</v>
      </c>
      <c r="I6" s="100"/>
      <c r="J6" s="100"/>
      <c r="K6" s="100"/>
      <c r="L6" s="100"/>
      <c r="M6" s="101"/>
      <c r="N6" s="99" t="s">
        <v>11</v>
      </c>
      <c r="O6" s="100"/>
      <c r="P6" s="132"/>
      <c r="Q6" s="103"/>
      <c r="R6" s="103"/>
      <c r="S6" s="103"/>
      <c r="T6" s="103"/>
      <c r="U6" s="103"/>
      <c r="V6" s="103"/>
      <c r="W6" s="103"/>
      <c r="X6" s="109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1.3" customHeight="1">
      <c r="A7" s="106"/>
      <c r="B7" s="107"/>
      <c r="C7" s="107"/>
      <c r="D7" s="107"/>
      <c r="E7" s="107"/>
      <c r="F7" s="107"/>
      <c r="G7" s="107"/>
      <c r="H7" s="136"/>
      <c r="I7" s="114"/>
      <c r="J7" s="114"/>
      <c r="K7" s="114"/>
      <c r="L7" s="114"/>
      <c r="M7" s="115"/>
      <c r="N7" s="9"/>
      <c r="O7" s="5"/>
      <c r="P7" s="133"/>
      <c r="Q7" s="107"/>
      <c r="R7" s="107"/>
      <c r="S7" s="107"/>
      <c r="T7" s="107"/>
      <c r="U7" s="107"/>
      <c r="V7" s="107"/>
      <c r="W7" s="107"/>
      <c r="X7" s="110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5.95" customHeight="1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4.25" customHeight="1">
      <c r="A9" s="134" t="s">
        <v>12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134" t="s">
        <v>13</v>
      </c>
      <c r="O9" s="95"/>
      <c r="P9" s="95"/>
      <c r="Q9" s="95"/>
      <c r="R9" s="95"/>
      <c r="S9" s="95"/>
      <c r="T9" s="95"/>
      <c r="U9" s="95"/>
      <c r="V9" s="95"/>
      <c r="W9" s="95"/>
      <c r="X9" s="95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4.25" customHeight="1">
      <c r="A10" s="137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9"/>
      <c r="N10" s="135"/>
      <c r="O10" s="103"/>
      <c r="P10" s="103"/>
      <c r="Q10" s="103"/>
      <c r="R10" s="103"/>
      <c r="S10" s="103"/>
      <c r="T10" s="103"/>
      <c r="U10" s="103"/>
      <c r="V10" s="103"/>
      <c r="W10" s="103"/>
      <c r="X10" s="109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4.25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17"/>
      <c r="N11" s="104"/>
      <c r="O11" s="105"/>
      <c r="P11" s="105"/>
      <c r="Q11" s="105"/>
      <c r="R11" s="105"/>
      <c r="S11" s="105"/>
      <c r="T11" s="105"/>
      <c r="U11" s="105"/>
      <c r="V11" s="105"/>
      <c r="W11" s="105"/>
      <c r="X11" s="11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4.25" customHeight="1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17"/>
      <c r="N12" s="104"/>
      <c r="O12" s="105"/>
      <c r="P12" s="105"/>
      <c r="Q12" s="105"/>
      <c r="R12" s="105"/>
      <c r="S12" s="105"/>
      <c r="T12" s="105"/>
      <c r="U12" s="105"/>
      <c r="V12" s="105"/>
      <c r="W12" s="105"/>
      <c r="X12" s="117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4.25" customHeight="1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17"/>
      <c r="N13" s="104"/>
      <c r="O13" s="105"/>
      <c r="P13" s="105"/>
      <c r="Q13" s="105"/>
      <c r="R13" s="105"/>
      <c r="S13" s="105"/>
      <c r="T13" s="105"/>
      <c r="U13" s="105"/>
      <c r="V13" s="105"/>
      <c r="W13" s="105"/>
      <c r="X13" s="11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4.25" customHeight="1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17"/>
      <c r="N14" s="104"/>
      <c r="O14" s="105"/>
      <c r="P14" s="105"/>
      <c r="Q14" s="105"/>
      <c r="R14" s="105"/>
      <c r="S14" s="105"/>
      <c r="T14" s="105"/>
      <c r="U14" s="105"/>
      <c r="V14" s="105"/>
      <c r="W14" s="105"/>
      <c r="X14" s="11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4.25" customHeight="1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17"/>
      <c r="N15" s="104"/>
      <c r="O15" s="105"/>
      <c r="P15" s="105"/>
      <c r="Q15" s="105"/>
      <c r="R15" s="105"/>
      <c r="S15" s="105"/>
      <c r="T15" s="105"/>
      <c r="U15" s="105"/>
      <c r="V15" s="105"/>
      <c r="W15" s="105"/>
      <c r="X15" s="11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4.25" customHeight="1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17"/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1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4.25" customHeight="1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17"/>
      <c r="N17" s="104"/>
      <c r="O17" s="105"/>
      <c r="P17" s="105"/>
      <c r="Q17" s="105"/>
      <c r="R17" s="105"/>
      <c r="S17" s="105"/>
      <c r="T17" s="105"/>
      <c r="U17" s="105"/>
      <c r="V17" s="105"/>
      <c r="W17" s="105"/>
      <c r="X17" s="11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4.25" customHeight="1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17"/>
      <c r="N18" s="104"/>
      <c r="O18" s="105"/>
      <c r="P18" s="105"/>
      <c r="Q18" s="105"/>
      <c r="R18" s="105"/>
      <c r="S18" s="105"/>
      <c r="T18" s="105"/>
      <c r="U18" s="105"/>
      <c r="V18" s="105"/>
      <c r="W18" s="105"/>
      <c r="X18" s="11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4.25" customHeight="1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17"/>
      <c r="N19" s="104"/>
      <c r="O19" s="105"/>
      <c r="P19" s="105"/>
      <c r="Q19" s="105"/>
      <c r="R19" s="105"/>
      <c r="S19" s="105"/>
      <c r="T19" s="105"/>
      <c r="U19" s="105"/>
      <c r="V19" s="105"/>
      <c r="W19" s="105"/>
      <c r="X19" s="11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5.05" customHeight="1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10"/>
      <c r="N20" s="106"/>
      <c r="O20" s="107"/>
      <c r="P20" s="107"/>
      <c r="Q20" s="107"/>
      <c r="R20" s="107"/>
      <c r="S20" s="107"/>
      <c r="T20" s="107"/>
      <c r="U20" s="107"/>
      <c r="V20" s="107"/>
      <c r="W20" s="107"/>
      <c r="X20" s="110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4.5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8" customHeight="1">
      <c r="A22" s="134" t="s">
        <v>14</v>
      </c>
      <c r="B22" s="95"/>
      <c r="C22" s="95"/>
      <c r="D22" s="95"/>
      <c r="E22" s="95"/>
      <c r="F22" s="95"/>
      <c r="G22" s="95"/>
      <c r="H22" s="95"/>
      <c r="I22" s="95"/>
      <c r="J22" s="95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5.95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8.8" customHeight="1">
      <c r="A24" s="143" t="s">
        <v>15</v>
      </c>
      <c r="B24" s="109"/>
      <c r="C24" s="13"/>
      <c r="D24" s="138" t="s">
        <v>16</v>
      </c>
      <c r="E24" s="100"/>
      <c r="F24" s="100"/>
      <c r="G24" s="100"/>
      <c r="H24" s="101"/>
      <c r="I24" s="139" t="s">
        <v>17</v>
      </c>
      <c r="J24" s="100"/>
      <c r="K24" s="100"/>
      <c r="L24" s="100"/>
      <c r="M24" s="100"/>
      <c r="N24" s="130" t="s">
        <v>18</v>
      </c>
      <c r="O24" s="100"/>
      <c r="P24" s="100"/>
      <c r="Q24" s="100"/>
      <c r="R24" s="101"/>
      <c r="S24" s="131" t="s">
        <v>19</v>
      </c>
      <c r="T24" s="100"/>
      <c r="U24" s="100"/>
      <c r="V24" s="100"/>
      <c r="W24" s="100"/>
      <c r="X24" s="10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2.2000000000000002" hidden="1" customHeight="1">
      <c r="A25" s="104"/>
      <c r="B25" s="117"/>
      <c r="C25" s="10"/>
      <c r="D25" s="14"/>
      <c r="E25" s="15"/>
      <c r="F25" s="15"/>
      <c r="G25" s="15"/>
      <c r="H25" s="16"/>
      <c r="I25" s="14"/>
      <c r="J25" s="15"/>
      <c r="K25" s="15"/>
      <c r="L25" s="15"/>
      <c r="M25" s="16"/>
      <c r="N25" s="14"/>
      <c r="O25" s="15"/>
      <c r="P25" s="15"/>
      <c r="Q25" s="15"/>
      <c r="R25" s="16"/>
      <c r="S25" s="14"/>
      <c r="T25" s="15"/>
      <c r="U25" s="15"/>
      <c r="V25" s="15"/>
      <c r="W25" s="16"/>
      <c r="X25" s="12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4.25" customHeight="1">
      <c r="A26" s="104"/>
      <c r="B26" s="117"/>
      <c r="C26" s="144"/>
      <c r="D26" s="116"/>
      <c r="E26" s="103"/>
      <c r="F26" s="103"/>
      <c r="G26" s="103"/>
      <c r="H26" s="109"/>
      <c r="I26" s="116"/>
      <c r="J26" s="103"/>
      <c r="K26" s="103"/>
      <c r="L26" s="103"/>
      <c r="M26" s="109"/>
      <c r="N26" s="116"/>
      <c r="O26" s="103"/>
      <c r="P26" s="103"/>
      <c r="Q26" s="103"/>
      <c r="R26" s="109"/>
      <c r="S26" s="116"/>
      <c r="T26" s="103"/>
      <c r="U26" s="103"/>
      <c r="V26" s="103"/>
      <c r="W26" s="109"/>
      <c r="X26" s="128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4.25" customHeight="1">
      <c r="A27" s="104"/>
      <c r="B27" s="117"/>
      <c r="C27" s="104"/>
      <c r="D27" s="104"/>
      <c r="E27" s="105"/>
      <c r="F27" s="105"/>
      <c r="G27" s="105"/>
      <c r="H27" s="117"/>
      <c r="I27" s="104"/>
      <c r="J27" s="105"/>
      <c r="K27" s="105"/>
      <c r="L27" s="105"/>
      <c r="M27" s="117"/>
      <c r="N27" s="104"/>
      <c r="O27" s="105"/>
      <c r="P27" s="105"/>
      <c r="Q27" s="105"/>
      <c r="R27" s="117"/>
      <c r="S27" s="104"/>
      <c r="T27" s="105"/>
      <c r="U27" s="105"/>
      <c r="V27" s="105"/>
      <c r="W27" s="117"/>
      <c r="X27" s="128"/>
      <c r="Y27" s="17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4.25" customHeight="1">
      <c r="A28" s="104"/>
      <c r="B28" s="117"/>
      <c r="C28" s="104"/>
      <c r="D28" s="104"/>
      <c r="E28" s="105"/>
      <c r="F28" s="105"/>
      <c r="G28" s="105"/>
      <c r="H28" s="117"/>
      <c r="I28" s="104"/>
      <c r="J28" s="105"/>
      <c r="K28" s="105"/>
      <c r="L28" s="105"/>
      <c r="M28" s="117"/>
      <c r="N28" s="104"/>
      <c r="O28" s="105"/>
      <c r="P28" s="105"/>
      <c r="Q28" s="105"/>
      <c r="R28" s="117"/>
      <c r="S28" s="104"/>
      <c r="T28" s="105"/>
      <c r="U28" s="105"/>
      <c r="V28" s="105"/>
      <c r="W28" s="117"/>
      <c r="X28" s="128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4.25" customHeight="1">
      <c r="A29" s="104"/>
      <c r="B29" s="117"/>
      <c r="C29" s="104"/>
      <c r="D29" s="104"/>
      <c r="E29" s="105"/>
      <c r="F29" s="105"/>
      <c r="G29" s="105"/>
      <c r="H29" s="117"/>
      <c r="I29" s="104"/>
      <c r="J29" s="105"/>
      <c r="K29" s="105"/>
      <c r="L29" s="105"/>
      <c r="M29" s="117"/>
      <c r="N29" s="104"/>
      <c r="O29" s="105"/>
      <c r="P29" s="105"/>
      <c r="Q29" s="105"/>
      <c r="R29" s="117"/>
      <c r="S29" s="104"/>
      <c r="T29" s="105"/>
      <c r="U29" s="105"/>
      <c r="V29" s="105"/>
      <c r="W29" s="117"/>
      <c r="X29" s="128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4.25" customHeight="1">
      <c r="A30" s="104"/>
      <c r="B30" s="117"/>
      <c r="C30" s="104"/>
      <c r="D30" s="104"/>
      <c r="E30" s="105"/>
      <c r="F30" s="105"/>
      <c r="G30" s="105"/>
      <c r="H30" s="117"/>
      <c r="I30" s="104"/>
      <c r="J30" s="105"/>
      <c r="K30" s="105"/>
      <c r="L30" s="105"/>
      <c r="M30" s="117"/>
      <c r="N30" s="104"/>
      <c r="O30" s="105"/>
      <c r="P30" s="105"/>
      <c r="Q30" s="105"/>
      <c r="R30" s="117"/>
      <c r="S30" s="104"/>
      <c r="T30" s="105"/>
      <c r="U30" s="105"/>
      <c r="V30" s="105"/>
      <c r="W30" s="117"/>
      <c r="X30" s="128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4.25" customHeight="1">
      <c r="A31" s="104"/>
      <c r="B31" s="117"/>
      <c r="C31" s="104"/>
      <c r="D31" s="104"/>
      <c r="E31" s="105"/>
      <c r="F31" s="105"/>
      <c r="G31" s="105"/>
      <c r="H31" s="117"/>
      <c r="I31" s="104"/>
      <c r="J31" s="105"/>
      <c r="K31" s="105"/>
      <c r="L31" s="105"/>
      <c r="M31" s="117"/>
      <c r="N31" s="104"/>
      <c r="O31" s="105"/>
      <c r="P31" s="105"/>
      <c r="Q31" s="105"/>
      <c r="R31" s="117"/>
      <c r="S31" s="104"/>
      <c r="T31" s="105"/>
      <c r="U31" s="105"/>
      <c r="V31" s="105"/>
      <c r="W31" s="117"/>
      <c r="X31" s="128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4.25" customHeight="1">
      <c r="A32" s="104"/>
      <c r="B32" s="117"/>
      <c r="C32" s="104"/>
      <c r="D32" s="104"/>
      <c r="E32" s="105"/>
      <c r="F32" s="105"/>
      <c r="G32" s="105"/>
      <c r="H32" s="117"/>
      <c r="I32" s="104"/>
      <c r="J32" s="105"/>
      <c r="K32" s="105"/>
      <c r="L32" s="105"/>
      <c r="M32" s="117"/>
      <c r="N32" s="104"/>
      <c r="O32" s="105"/>
      <c r="P32" s="105"/>
      <c r="Q32" s="105"/>
      <c r="R32" s="117"/>
      <c r="S32" s="104"/>
      <c r="T32" s="105"/>
      <c r="U32" s="105"/>
      <c r="V32" s="105"/>
      <c r="W32" s="117"/>
      <c r="X32" s="128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4.25" customHeight="1">
      <c r="A33" s="104"/>
      <c r="B33" s="117"/>
      <c r="C33" s="104"/>
      <c r="D33" s="104"/>
      <c r="E33" s="105"/>
      <c r="F33" s="105"/>
      <c r="G33" s="105"/>
      <c r="H33" s="117"/>
      <c r="I33" s="104"/>
      <c r="J33" s="105"/>
      <c r="K33" s="105"/>
      <c r="L33" s="105"/>
      <c r="M33" s="117"/>
      <c r="N33" s="104"/>
      <c r="O33" s="105"/>
      <c r="P33" s="105"/>
      <c r="Q33" s="105"/>
      <c r="R33" s="117"/>
      <c r="S33" s="104"/>
      <c r="T33" s="105"/>
      <c r="U33" s="105"/>
      <c r="V33" s="105"/>
      <c r="W33" s="117"/>
      <c r="X33" s="128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5.05" customHeight="1">
      <c r="A34" s="104"/>
      <c r="B34" s="117"/>
      <c r="C34" s="104"/>
      <c r="D34" s="104"/>
      <c r="E34" s="105"/>
      <c r="F34" s="105"/>
      <c r="G34" s="105"/>
      <c r="H34" s="117"/>
      <c r="I34" s="104"/>
      <c r="J34" s="105"/>
      <c r="K34" s="105"/>
      <c r="L34" s="105"/>
      <c r="M34" s="117"/>
      <c r="N34" s="104"/>
      <c r="O34" s="105"/>
      <c r="P34" s="105"/>
      <c r="Q34" s="105"/>
      <c r="R34" s="117"/>
      <c r="S34" s="104"/>
      <c r="T34" s="105"/>
      <c r="U34" s="105"/>
      <c r="V34" s="105"/>
      <c r="W34" s="117"/>
      <c r="X34" s="129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7.55" customHeight="1">
      <c r="A35" s="104"/>
      <c r="B35" s="117"/>
      <c r="C35" s="5"/>
      <c r="D35" s="104"/>
      <c r="E35" s="105"/>
      <c r="F35" s="105"/>
      <c r="G35" s="105"/>
      <c r="H35" s="117"/>
      <c r="I35" s="104"/>
      <c r="J35" s="105"/>
      <c r="K35" s="105"/>
      <c r="L35" s="105"/>
      <c r="M35" s="117"/>
      <c r="N35" s="104"/>
      <c r="O35" s="105"/>
      <c r="P35" s="105"/>
      <c r="Q35" s="105"/>
      <c r="R35" s="117"/>
      <c r="S35" s="104"/>
      <c r="T35" s="105"/>
      <c r="U35" s="105"/>
      <c r="V35" s="105"/>
      <c r="W35" s="117"/>
      <c r="X35" s="12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5.05" customHeight="1">
      <c r="A36" s="104"/>
      <c r="B36" s="117"/>
      <c r="C36" s="144"/>
      <c r="D36" s="104"/>
      <c r="E36" s="105"/>
      <c r="F36" s="105"/>
      <c r="G36" s="105"/>
      <c r="H36" s="117"/>
      <c r="I36" s="104"/>
      <c r="J36" s="105"/>
      <c r="K36" s="105"/>
      <c r="L36" s="105"/>
      <c r="M36" s="117"/>
      <c r="N36" s="104"/>
      <c r="O36" s="105"/>
      <c r="P36" s="105"/>
      <c r="Q36" s="105"/>
      <c r="R36" s="117"/>
      <c r="S36" s="104"/>
      <c r="T36" s="105"/>
      <c r="U36" s="105"/>
      <c r="V36" s="105"/>
      <c r="W36" s="117"/>
      <c r="X36" s="128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4.55" customHeight="1">
      <c r="A37" s="104"/>
      <c r="B37" s="117"/>
      <c r="C37" s="104"/>
      <c r="D37" s="104"/>
      <c r="E37" s="105"/>
      <c r="F37" s="105"/>
      <c r="G37" s="105"/>
      <c r="H37" s="117"/>
      <c r="I37" s="104"/>
      <c r="J37" s="105"/>
      <c r="K37" s="105"/>
      <c r="L37" s="105"/>
      <c r="M37" s="117"/>
      <c r="N37" s="104"/>
      <c r="O37" s="105"/>
      <c r="P37" s="105"/>
      <c r="Q37" s="105"/>
      <c r="R37" s="117"/>
      <c r="S37" s="104"/>
      <c r="T37" s="105"/>
      <c r="U37" s="105"/>
      <c r="V37" s="105"/>
      <c r="W37" s="117"/>
      <c r="X37" s="128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5.95" customHeight="1">
      <c r="A38" s="104"/>
      <c r="B38" s="117"/>
      <c r="C38" s="104"/>
      <c r="D38" s="104"/>
      <c r="E38" s="105"/>
      <c r="F38" s="105"/>
      <c r="G38" s="105"/>
      <c r="H38" s="117"/>
      <c r="I38" s="104"/>
      <c r="J38" s="105"/>
      <c r="K38" s="105"/>
      <c r="L38" s="105"/>
      <c r="M38" s="117"/>
      <c r="N38" s="104"/>
      <c r="O38" s="105"/>
      <c r="P38" s="105"/>
      <c r="Q38" s="105"/>
      <c r="R38" s="117"/>
      <c r="S38" s="104"/>
      <c r="T38" s="105"/>
      <c r="U38" s="105"/>
      <c r="V38" s="105"/>
      <c r="W38" s="117"/>
      <c r="X38" s="128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8.8" hidden="1" customHeight="1" outlineLevel="1">
      <c r="A39" s="104"/>
      <c r="B39" s="117"/>
      <c r="C39" s="13"/>
      <c r="D39" s="138" t="s">
        <v>20</v>
      </c>
      <c r="E39" s="100"/>
      <c r="F39" s="100"/>
      <c r="G39" s="100"/>
      <c r="H39" s="101"/>
      <c r="I39" s="139" t="s">
        <v>21</v>
      </c>
      <c r="J39" s="100"/>
      <c r="K39" s="100"/>
      <c r="L39" s="100"/>
      <c r="M39" s="100"/>
      <c r="N39" s="130" t="s">
        <v>22</v>
      </c>
      <c r="O39" s="100"/>
      <c r="P39" s="100"/>
      <c r="Q39" s="100"/>
      <c r="R39" s="101"/>
      <c r="S39" s="131" t="s">
        <v>23</v>
      </c>
      <c r="T39" s="100"/>
      <c r="U39" s="100"/>
      <c r="V39" s="100"/>
      <c r="W39" s="100"/>
      <c r="X39" s="10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6.75" hidden="1" customHeight="1" outlineLevel="1">
      <c r="A40" s="104"/>
      <c r="B40" s="117"/>
      <c r="C40" s="10"/>
      <c r="D40" s="14"/>
      <c r="E40" s="15"/>
      <c r="F40" s="15"/>
      <c r="G40" s="15"/>
      <c r="H40" s="16"/>
      <c r="I40" s="14"/>
      <c r="J40" s="15"/>
      <c r="K40" s="15"/>
      <c r="L40" s="15"/>
      <c r="M40" s="16"/>
      <c r="N40" s="14"/>
      <c r="O40" s="15"/>
      <c r="P40" s="15"/>
      <c r="Q40" s="15"/>
      <c r="R40" s="16"/>
      <c r="S40" s="14"/>
      <c r="T40" s="15"/>
      <c r="U40" s="15"/>
      <c r="V40" s="15"/>
      <c r="W40" s="16"/>
      <c r="X40" s="12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4.25" hidden="1" customHeight="1" outlineLevel="1">
      <c r="A41" s="104"/>
      <c r="B41" s="117"/>
      <c r="C41" s="144"/>
      <c r="D41" s="116" t="s">
        <v>24</v>
      </c>
      <c r="E41" s="103"/>
      <c r="F41" s="103"/>
      <c r="G41" s="103"/>
      <c r="H41" s="109"/>
      <c r="I41" s="116" t="s">
        <v>25</v>
      </c>
      <c r="J41" s="103"/>
      <c r="K41" s="103"/>
      <c r="L41" s="103"/>
      <c r="M41" s="109"/>
      <c r="N41" s="116" t="s">
        <v>26</v>
      </c>
      <c r="O41" s="103"/>
      <c r="P41" s="103"/>
      <c r="Q41" s="103"/>
      <c r="R41" s="109"/>
      <c r="S41" s="116" t="s">
        <v>27</v>
      </c>
      <c r="T41" s="103"/>
      <c r="U41" s="103"/>
      <c r="V41" s="103"/>
      <c r="W41" s="109"/>
      <c r="X41" s="128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4.25" hidden="1" customHeight="1" outlineLevel="1">
      <c r="A42" s="104"/>
      <c r="B42" s="117"/>
      <c r="C42" s="104"/>
      <c r="D42" s="104"/>
      <c r="E42" s="105"/>
      <c r="F42" s="105"/>
      <c r="G42" s="105"/>
      <c r="H42" s="117"/>
      <c r="I42" s="104"/>
      <c r="J42" s="105"/>
      <c r="K42" s="105"/>
      <c r="L42" s="105"/>
      <c r="M42" s="117"/>
      <c r="N42" s="104"/>
      <c r="O42" s="105"/>
      <c r="P42" s="105"/>
      <c r="Q42" s="105"/>
      <c r="R42" s="117"/>
      <c r="S42" s="104"/>
      <c r="T42" s="105"/>
      <c r="U42" s="105"/>
      <c r="V42" s="105"/>
      <c r="W42" s="117"/>
      <c r="X42" s="128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4.25" hidden="1" customHeight="1" outlineLevel="1">
      <c r="A43" s="104"/>
      <c r="B43" s="117"/>
      <c r="C43" s="104"/>
      <c r="D43" s="104"/>
      <c r="E43" s="105"/>
      <c r="F43" s="105"/>
      <c r="G43" s="105"/>
      <c r="H43" s="117"/>
      <c r="I43" s="104"/>
      <c r="J43" s="105"/>
      <c r="K43" s="105"/>
      <c r="L43" s="105"/>
      <c r="M43" s="117"/>
      <c r="N43" s="104"/>
      <c r="O43" s="105"/>
      <c r="P43" s="105"/>
      <c r="Q43" s="105"/>
      <c r="R43" s="117"/>
      <c r="S43" s="104"/>
      <c r="T43" s="105"/>
      <c r="U43" s="105"/>
      <c r="V43" s="105"/>
      <c r="W43" s="117"/>
      <c r="X43" s="128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4.25" hidden="1" customHeight="1" outlineLevel="1">
      <c r="A44" s="104"/>
      <c r="B44" s="117"/>
      <c r="C44" s="104"/>
      <c r="D44" s="104"/>
      <c r="E44" s="105"/>
      <c r="F44" s="105"/>
      <c r="G44" s="105"/>
      <c r="H44" s="117"/>
      <c r="I44" s="104"/>
      <c r="J44" s="105"/>
      <c r="K44" s="105"/>
      <c r="L44" s="105"/>
      <c r="M44" s="117"/>
      <c r="N44" s="104"/>
      <c r="O44" s="105"/>
      <c r="P44" s="105"/>
      <c r="Q44" s="105"/>
      <c r="R44" s="117"/>
      <c r="S44" s="104"/>
      <c r="T44" s="105"/>
      <c r="U44" s="105"/>
      <c r="V44" s="105"/>
      <c r="W44" s="117"/>
      <c r="X44" s="128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4.25" hidden="1" customHeight="1" outlineLevel="1">
      <c r="A45" s="104"/>
      <c r="B45" s="117"/>
      <c r="C45" s="104"/>
      <c r="D45" s="104"/>
      <c r="E45" s="105"/>
      <c r="F45" s="105"/>
      <c r="G45" s="105"/>
      <c r="H45" s="117"/>
      <c r="I45" s="104"/>
      <c r="J45" s="105"/>
      <c r="K45" s="105"/>
      <c r="L45" s="105"/>
      <c r="M45" s="117"/>
      <c r="N45" s="104"/>
      <c r="O45" s="105"/>
      <c r="P45" s="105"/>
      <c r="Q45" s="105"/>
      <c r="R45" s="117"/>
      <c r="S45" s="104"/>
      <c r="T45" s="105"/>
      <c r="U45" s="105"/>
      <c r="V45" s="105"/>
      <c r="W45" s="117"/>
      <c r="X45" s="128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4.25" hidden="1" customHeight="1" outlineLevel="1">
      <c r="A46" s="104"/>
      <c r="B46" s="117"/>
      <c r="C46" s="104"/>
      <c r="D46" s="104"/>
      <c r="E46" s="105"/>
      <c r="F46" s="105"/>
      <c r="G46" s="105"/>
      <c r="H46" s="117"/>
      <c r="I46" s="104"/>
      <c r="J46" s="105"/>
      <c r="K46" s="105"/>
      <c r="L46" s="105"/>
      <c r="M46" s="117"/>
      <c r="N46" s="104"/>
      <c r="O46" s="105"/>
      <c r="P46" s="105"/>
      <c r="Q46" s="105"/>
      <c r="R46" s="117"/>
      <c r="S46" s="104"/>
      <c r="T46" s="105"/>
      <c r="U46" s="105"/>
      <c r="V46" s="105"/>
      <c r="W46" s="117"/>
      <c r="X46" s="128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4.25" hidden="1" customHeight="1" outlineLevel="1">
      <c r="A47" s="104"/>
      <c r="B47" s="117"/>
      <c r="C47" s="104"/>
      <c r="D47" s="104"/>
      <c r="E47" s="105"/>
      <c r="F47" s="105"/>
      <c r="G47" s="105"/>
      <c r="H47" s="117"/>
      <c r="I47" s="104"/>
      <c r="J47" s="105"/>
      <c r="K47" s="105"/>
      <c r="L47" s="105"/>
      <c r="M47" s="117"/>
      <c r="N47" s="104"/>
      <c r="O47" s="105"/>
      <c r="P47" s="105"/>
      <c r="Q47" s="105"/>
      <c r="R47" s="117"/>
      <c r="S47" s="104"/>
      <c r="T47" s="105"/>
      <c r="U47" s="105"/>
      <c r="V47" s="105"/>
      <c r="W47" s="117"/>
      <c r="X47" s="128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4.25" hidden="1" customHeight="1" outlineLevel="1">
      <c r="A48" s="104"/>
      <c r="B48" s="117"/>
      <c r="C48" s="104"/>
      <c r="D48" s="104"/>
      <c r="E48" s="105"/>
      <c r="F48" s="105"/>
      <c r="G48" s="105"/>
      <c r="H48" s="117"/>
      <c r="I48" s="104"/>
      <c r="J48" s="105"/>
      <c r="K48" s="105"/>
      <c r="L48" s="105"/>
      <c r="M48" s="117"/>
      <c r="N48" s="104"/>
      <c r="O48" s="105"/>
      <c r="P48" s="105"/>
      <c r="Q48" s="105"/>
      <c r="R48" s="117"/>
      <c r="S48" s="104"/>
      <c r="T48" s="105"/>
      <c r="U48" s="105"/>
      <c r="V48" s="105"/>
      <c r="W48" s="117"/>
      <c r="X48" s="128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5.05" hidden="1" customHeight="1" outlineLevel="1">
      <c r="A49" s="104"/>
      <c r="B49" s="117"/>
      <c r="C49" s="104"/>
      <c r="D49" s="104"/>
      <c r="E49" s="105"/>
      <c r="F49" s="105"/>
      <c r="G49" s="105"/>
      <c r="H49" s="117"/>
      <c r="I49" s="104"/>
      <c r="J49" s="105"/>
      <c r="K49" s="105"/>
      <c r="L49" s="105"/>
      <c r="M49" s="117"/>
      <c r="N49" s="104"/>
      <c r="O49" s="105"/>
      <c r="P49" s="105"/>
      <c r="Q49" s="105"/>
      <c r="R49" s="117"/>
      <c r="S49" s="104"/>
      <c r="T49" s="105"/>
      <c r="U49" s="105"/>
      <c r="V49" s="105"/>
      <c r="W49" s="117"/>
      <c r="X49" s="12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7.55" hidden="1" customHeight="1" outlineLevel="1">
      <c r="A50" s="104"/>
      <c r="B50" s="117"/>
      <c r="C50" s="5"/>
      <c r="D50" s="104"/>
      <c r="E50" s="105"/>
      <c r="F50" s="105"/>
      <c r="G50" s="105"/>
      <c r="H50" s="117"/>
      <c r="I50" s="104"/>
      <c r="J50" s="105"/>
      <c r="K50" s="105"/>
      <c r="L50" s="105"/>
      <c r="M50" s="117"/>
      <c r="N50" s="104"/>
      <c r="O50" s="105"/>
      <c r="P50" s="105"/>
      <c r="Q50" s="105"/>
      <c r="R50" s="117"/>
      <c r="S50" s="104"/>
      <c r="T50" s="105"/>
      <c r="U50" s="105"/>
      <c r="V50" s="105"/>
      <c r="W50" s="117"/>
      <c r="X50" s="12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4.25" hidden="1" customHeight="1" outlineLevel="1">
      <c r="A51" s="104"/>
      <c r="B51" s="117"/>
      <c r="C51" s="144"/>
      <c r="D51" s="104"/>
      <c r="E51" s="105"/>
      <c r="F51" s="105"/>
      <c r="G51" s="105"/>
      <c r="H51" s="117"/>
      <c r="I51" s="104"/>
      <c r="J51" s="105"/>
      <c r="K51" s="105"/>
      <c r="L51" s="105"/>
      <c r="M51" s="117"/>
      <c r="N51" s="104"/>
      <c r="O51" s="105"/>
      <c r="P51" s="105"/>
      <c r="Q51" s="105"/>
      <c r="R51" s="117"/>
      <c r="S51" s="104"/>
      <c r="T51" s="105"/>
      <c r="U51" s="105"/>
      <c r="V51" s="105"/>
      <c r="W51" s="117"/>
      <c r="X51" s="128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5.05" hidden="1" customHeight="1" outlineLevel="1">
      <c r="A52" s="104"/>
      <c r="B52" s="117"/>
      <c r="C52" s="104"/>
      <c r="D52" s="104"/>
      <c r="E52" s="105"/>
      <c r="F52" s="105"/>
      <c r="G52" s="105"/>
      <c r="H52" s="117"/>
      <c r="I52" s="104"/>
      <c r="J52" s="105"/>
      <c r="K52" s="105"/>
      <c r="L52" s="105"/>
      <c r="M52" s="117"/>
      <c r="N52" s="104"/>
      <c r="O52" s="105"/>
      <c r="P52" s="105"/>
      <c r="Q52" s="105"/>
      <c r="R52" s="117"/>
      <c r="S52" s="104"/>
      <c r="T52" s="105"/>
      <c r="U52" s="105"/>
      <c r="V52" s="105"/>
      <c r="W52" s="117"/>
      <c r="X52" s="128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5.05" hidden="1" customHeight="1" outlineLevel="1">
      <c r="A53" s="104"/>
      <c r="B53" s="117"/>
      <c r="C53" s="104"/>
      <c r="D53" s="104"/>
      <c r="E53" s="105"/>
      <c r="F53" s="105"/>
      <c r="G53" s="105"/>
      <c r="H53" s="117"/>
      <c r="I53" s="104"/>
      <c r="J53" s="105"/>
      <c r="K53" s="105"/>
      <c r="L53" s="105"/>
      <c r="M53" s="117"/>
      <c r="N53" s="104"/>
      <c r="O53" s="105"/>
      <c r="P53" s="105"/>
      <c r="Q53" s="105"/>
      <c r="R53" s="117"/>
      <c r="S53" s="104"/>
      <c r="T53" s="105"/>
      <c r="U53" s="105"/>
      <c r="V53" s="105"/>
      <c r="W53" s="117"/>
      <c r="X53" s="128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4.55" hidden="1" customHeight="1" outlineLevel="1">
      <c r="A54" s="104"/>
      <c r="B54" s="117"/>
      <c r="C54" s="104"/>
      <c r="D54" s="104"/>
      <c r="E54" s="105"/>
      <c r="F54" s="105"/>
      <c r="G54" s="105"/>
      <c r="H54" s="117"/>
      <c r="I54" s="104"/>
      <c r="J54" s="105"/>
      <c r="K54" s="105"/>
      <c r="L54" s="105"/>
      <c r="M54" s="117"/>
      <c r="N54" s="104"/>
      <c r="O54" s="105"/>
      <c r="P54" s="105"/>
      <c r="Q54" s="105"/>
      <c r="R54" s="117"/>
      <c r="S54" s="104"/>
      <c r="T54" s="105"/>
      <c r="U54" s="105"/>
      <c r="V54" s="105"/>
      <c r="W54" s="117"/>
      <c r="X54" s="128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05" hidden="1" customHeight="1" outlineLevel="1">
      <c r="A55" s="104"/>
      <c r="B55" s="117"/>
      <c r="C55" s="104"/>
      <c r="D55" s="104"/>
      <c r="E55" s="105"/>
      <c r="F55" s="105"/>
      <c r="G55" s="105"/>
      <c r="H55" s="117"/>
      <c r="I55" s="104"/>
      <c r="J55" s="105"/>
      <c r="K55" s="105"/>
      <c r="L55" s="105"/>
      <c r="M55" s="117"/>
      <c r="N55" s="104"/>
      <c r="O55" s="105"/>
      <c r="P55" s="105"/>
      <c r="Q55" s="105"/>
      <c r="R55" s="117"/>
      <c r="S55" s="104"/>
      <c r="T55" s="105"/>
      <c r="U55" s="105"/>
      <c r="V55" s="105"/>
      <c r="W55" s="117"/>
      <c r="X55" s="128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5.95" hidden="1" customHeight="1" outlineLevel="1">
      <c r="A56" s="104"/>
      <c r="B56" s="117"/>
      <c r="C56" s="104"/>
      <c r="D56" s="104"/>
      <c r="E56" s="105"/>
      <c r="F56" s="105"/>
      <c r="G56" s="105"/>
      <c r="H56" s="117"/>
      <c r="I56" s="104"/>
      <c r="J56" s="105"/>
      <c r="K56" s="105"/>
      <c r="L56" s="105"/>
      <c r="M56" s="117"/>
      <c r="N56" s="104"/>
      <c r="O56" s="105"/>
      <c r="P56" s="105"/>
      <c r="Q56" s="105"/>
      <c r="R56" s="117"/>
      <c r="S56" s="104"/>
      <c r="T56" s="105"/>
      <c r="U56" s="105"/>
      <c r="V56" s="105"/>
      <c r="W56" s="117"/>
      <c r="X56" s="128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05" customHeight="1" collapsed="1">
      <c r="A57" s="104"/>
      <c r="B57" s="117"/>
      <c r="C57" s="7"/>
      <c r="D57" s="18" t="s">
        <v>28</v>
      </c>
      <c r="E57" s="18"/>
      <c r="F57" s="19"/>
      <c r="G57" s="19"/>
      <c r="H57" s="145" t="s">
        <v>29</v>
      </c>
      <c r="I57" s="95"/>
      <c r="J57" s="95"/>
      <c r="K57" s="95"/>
      <c r="L57" s="95"/>
      <c r="M57" s="95"/>
      <c r="N57" s="121" t="s">
        <v>30</v>
      </c>
      <c r="O57" s="95"/>
      <c r="P57" s="95"/>
      <c r="Q57" s="122" t="s">
        <v>31</v>
      </c>
      <c r="R57" s="95"/>
      <c r="S57" s="95"/>
      <c r="T57" s="95"/>
      <c r="U57" s="95"/>
      <c r="V57" s="95"/>
      <c r="W57" s="95"/>
      <c r="X57" s="96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4.55" customHeight="1">
      <c r="A58" s="20"/>
      <c r="B58" s="20"/>
      <c r="C58" s="2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9.1" customHeight="1">
      <c r="A59" s="123" t="s">
        <v>32</v>
      </c>
      <c r="B59" s="103"/>
      <c r="C59" s="103"/>
      <c r="D59" s="103"/>
      <c r="E59" s="103"/>
      <c r="F59" s="103"/>
      <c r="G59" s="103"/>
      <c r="H59" s="109"/>
      <c r="I59" s="123" t="s">
        <v>33</v>
      </c>
      <c r="J59" s="103"/>
      <c r="K59" s="103"/>
      <c r="L59" s="103"/>
      <c r="M59" s="103"/>
      <c r="N59" s="103"/>
      <c r="O59" s="109"/>
      <c r="P59" s="123" t="s">
        <v>34</v>
      </c>
      <c r="Q59" s="103"/>
      <c r="R59" s="103"/>
      <c r="S59" s="103"/>
      <c r="T59" s="103"/>
      <c r="U59" s="103"/>
      <c r="V59" s="103"/>
      <c r="W59" s="103"/>
      <c r="X59" s="109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1.3" customHeight="1">
      <c r="A60" s="106"/>
      <c r="B60" s="107"/>
      <c r="C60" s="107"/>
      <c r="D60" s="107"/>
      <c r="E60" s="107"/>
      <c r="F60" s="107"/>
      <c r="G60" s="107"/>
      <c r="H60" s="110"/>
      <c r="I60" s="106"/>
      <c r="J60" s="107"/>
      <c r="K60" s="107"/>
      <c r="L60" s="107"/>
      <c r="M60" s="107"/>
      <c r="N60" s="107"/>
      <c r="O60" s="110"/>
      <c r="P60" s="106"/>
      <c r="Q60" s="107"/>
      <c r="R60" s="107"/>
      <c r="S60" s="107"/>
      <c r="T60" s="107"/>
      <c r="U60" s="107"/>
      <c r="V60" s="107"/>
      <c r="W60" s="107"/>
      <c r="X60" s="110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1.3" customHeight="1">
      <c r="A61" s="21" t="s">
        <v>35</v>
      </c>
      <c r="B61" s="22"/>
      <c r="C61" s="22"/>
      <c r="D61" s="22"/>
      <c r="E61" s="22"/>
      <c r="F61" s="22"/>
      <c r="G61" s="22"/>
      <c r="H61" s="23"/>
      <c r="I61" s="21" t="s">
        <v>36</v>
      </c>
      <c r="J61" s="1"/>
      <c r="K61" s="1"/>
      <c r="L61" s="1"/>
      <c r="M61" s="1"/>
      <c r="N61" s="1"/>
      <c r="O61" s="23"/>
      <c r="P61" s="24" t="s">
        <v>37</v>
      </c>
      <c r="Q61" s="25"/>
      <c r="R61" s="25"/>
      <c r="S61" s="25"/>
      <c r="T61" s="25"/>
      <c r="U61" s="25"/>
      <c r="V61" s="25"/>
      <c r="W61" s="26" t="e">
        <f>IF(VALUE(LEFT(P62,1))=1,10,IF(VALUE(LEFT(P62,1))=2,40,IF(VALUE(LEFT(P62,1))=3,70,100)))/100</f>
        <v>#VALUE!</v>
      </c>
      <c r="X61" s="2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1.3" customHeight="1">
      <c r="A62" s="140"/>
      <c r="B62" s="119"/>
      <c r="C62" s="119"/>
      <c r="D62" s="119"/>
      <c r="E62" s="119"/>
      <c r="F62" s="119"/>
      <c r="G62" s="119"/>
      <c r="H62" s="120"/>
      <c r="I62" s="141"/>
      <c r="J62" s="119"/>
      <c r="K62" s="119"/>
      <c r="L62" s="119"/>
      <c r="M62" s="119"/>
      <c r="N62" s="25"/>
      <c r="O62" s="28"/>
      <c r="P62" s="118"/>
      <c r="Q62" s="119"/>
      <c r="R62" s="119"/>
      <c r="S62" s="119"/>
      <c r="T62" s="119"/>
      <c r="U62" s="119"/>
      <c r="V62" s="119"/>
      <c r="W62" s="119"/>
      <c r="X62" s="120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1.3" customHeight="1">
      <c r="A63" s="24"/>
      <c r="B63" s="1"/>
      <c r="C63" s="1"/>
      <c r="D63" s="1"/>
      <c r="E63" s="1"/>
      <c r="F63" s="1"/>
      <c r="G63" s="1"/>
      <c r="H63" s="29"/>
      <c r="I63" s="25"/>
      <c r="J63" s="25"/>
      <c r="K63" s="25"/>
      <c r="L63" s="25"/>
      <c r="M63" s="25"/>
      <c r="N63" s="25"/>
      <c r="O63" s="25"/>
      <c r="P63" s="24" t="s">
        <v>38</v>
      </c>
      <c r="Q63" s="1"/>
      <c r="R63" s="25"/>
      <c r="S63" s="25"/>
      <c r="T63" s="25"/>
      <c r="U63" s="25"/>
      <c r="V63" s="25"/>
      <c r="W63" s="26" t="e">
        <f>IF(VALUE(LEFT(P64,1))=1,10,IF(VALUE(LEFT(P64,1))=2,40,IF(VALUE(LEFT(P64,1))=3,70,100)))/100</f>
        <v>#VALUE!</v>
      </c>
      <c r="X63" s="2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1.3" customHeight="1">
      <c r="A64" s="30" t="s">
        <v>39</v>
      </c>
      <c r="B64" s="25"/>
      <c r="C64" s="25"/>
      <c r="D64" s="25"/>
      <c r="E64" s="25"/>
      <c r="F64" s="25"/>
      <c r="G64" s="25"/>
      <c r="H64" s="27"/>
      <c r="I64" s="141"/>
      <c r="J64" s="119"/>
      <c r="K64" s="119"/>
      <c r="L64" s="119"/>
      <c r="M64" s="119"/>
      <c r="N64" s="25"/>
      <c r="O64" s="28"/>
      <c r="P64" s="118"/>
      <c r="Q64" s="119"/>
      <c r="R64" s="119"/>
      <c r="S64" s="119"/>
      <c r="T64" s="119"/>
      <c r="U64" s="119"/>
      <c r="V64" s="119"/>
      <c r="W64" s="119"/>
      <c r="X64" s="120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1.3" customHeight="1">
      <c r="A65" s="142"/>
      <c r="B65" s="125"/>
      <c r="C65" s="125"/>
      <c r="D65" s="125"/>
      <c r="E65" s="125"/>
      <c r="F65" s="125"/>
      <c r="G65" s="125"/>
      <c r="H65" s="126"/>
      <c r="I65" s="25"/>
      <c r="J65" s="25"/>
      <c r="K65" s="25"/>
      <c r="L65" s="25"/>
      <c r="M65" s="25"/>
      <c r="N65" s="25"/>
      <c r="O65" s="25"/>
      <c r="P65" s="24" t="s">
        <v>40</v>
      </c>
      <c r="Q65" s="1"/>
      <c r="R65" s="25"/>
      <c r="S65" s="25"/>
      <c r="T65" s="25"/>
      <c r="U65" s="25"/>
      <c r="V65" s="25"/>
      <c r="W65" s="26" t="e">
        <f>IF(VALUE(LEFT(P66,1))=1,10,IF(VALUE(LEFT(P66,1))=2,40,IF(VALUE(LEFT(P66,1))=3,70,100)))/100</f>
        <v>#VALUE!</v>
      </c>
      <c r="X65" s="2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1.3" customHeight="1">
      <c r="A66" s="104"/>
      <c r="B66" s="105"/>
      <c r="C66" s="105"/>
      <c r="D66" s="105"/>
      <c r="E66" s="105"/>
      <c r="F66" s="105"/>
      <c r="G66" s="105"/>
      <c r="H66" s="117"/>
      <c r="I66" s="141"/>
      <c r="J66" s="119"/>
      <c r="K66" s="119"/>
      <c r="L66" s="119"/>
      <c r="M66" s="119"/>
      <c r="N66" s="25"/>
      <c r="O66" s="28"/>
      <c r="P66" s="118"/>
      <c r="Q66" s="119"/>
      <c r="R66" s="119"/>
      <c r="S66" s="119"/>
      <c r="T66" s="119"/>
      <c r="U66" s="119"/>
      <c r="V66" s="119"/>
      <c r="W66" s="119"/>
      <c r="X66" s="120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1.3" customHeight="1">
      <c r="A67" s="104"/>
      <c r="B67" s="105"/>
      <c r="C67" s="105"/>
      <c r="D67" s="105"/>
      <c r="E67" s="105"/>
      <c r="F67" s="105"/>
      <c r="G67" s="105"/>
      <c r="H67" s="117"/>
      <c r="I67" s="25" t="s">
        <v>41</v>
      </c>
      <c r="J67" s="25"/>
      <c r="K67" s="25"/>
      <c r="L67" s="25"/>
      <c r="M67" s="25"/>
      <c r="N67" s="25"/>
      <c r="O67" s="25"/>
      <c r="P67" s="24" t="s">
        <v>42</v>
      </c>
      <c r="Q67" s="31"/>
      <c r="R67" s="25"/>
      <c r="S67" s="25"/>
      <c r="T67" s="25"/>
      <c r="U67" s="25"/>
      <c r="V67" s="25"/>
      <c r="W67" s="26" t="e">
        <f>IF(VALUE(LEFT(P68,1))=1,10,IF(VALUE(LEFT(P68,1))=2,40,IF(VALUE(LEFT(P68,1))=3,70,100)))/100</f>
        <v>#VALUE!</v>
      </c>
      <c r="X67" s="2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1.3" customHeight="1">
      <c r="A68" s="104"/>
      <c r="B68" s="105"/>
      <c r="C68" s="105"/>
      <c r="D68" s="105"/>
      <c r="E68" s="105"/>
      <c r="F68" s="105"/>
      <c r="G68" s="105"/>
      <c r="H68" s="117"/>
      <c r="I68" s="124"/>
      <c r="J68" s="125"/>
      <c r="K68" s="125"/>
      <c r="L68" s="125"/>
      <c r="M68" s="125"/>
      <c r="N68" s="125"/>
      <c r="O68" s="126"/>
      <c r="P68" s="118"/>
      <c r="Q68" s="119"/>
      <c r="R68" s="119"/>
      <c r="S68" s="119"/>
      <c r="T68" s="119"/>
      <c r="U68" s="119"/>
      <c r="V68" s="119"/>
      <c r="W68" s="119"/>
      <c r="X68" s="120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1.3" customHeight="1">
      <c r="A69" s="104"/>
      <c r="B69" s="105"/>
      <c r="C69" s="105"/>
      <c r="D69" s="105"/>
      <c r="E69" s="105"/>
      <c r="F69" s="105"/>
      <c r="G69" s="105"/>
      <c r="H69" s="117"/>
      <c r="I69" s="104"/>
      <c r="J69" s="105"/>
      <c r="K69" s="105"/>
      <c r="L69" s="105"/>
      <c r="M69" s="105"/>
      <c r="N69" s="105"/>
      <c r="O69" s="117"/>
      <c r="P69" s="24" t="s">
        <v>43</v>
      </c>
      <c r="Q69" s="1"/>
      <c r="R69" s="1"/>
      <c r="S69" s="1"/>
      <c r="T69" s="1"/>
      <c r="U69" s="1"/>
      <c r="V69" s="1"/>
      <c r="W69" s="26" t="e">
        <f>IF(VALUE(LEFT(P70,1))=1,10,IF(VALUE(LEFT(P70,1))=2,40,IF(VALUE(LEFT(P70,1))=3,70,100)))/100</f>
        <v>#VALUE!</v>
      </c>
      <c r="X69" s="2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1.3" customHeight="1">
      <c r="A70" s="32"/>
      <c r="B70" s="1"/>
      <c r="C70" s="1"/>
      <c r="D70" s="1"/>
      <c r="E70" s="1"/>
      <c r="F70" s="1"/>
      <c r="G70" s="1"/>
      <c r="H70" s="33"/>
      <c r="I70" s="104"/>
      <c r="J70" s="105"/>
      <c r="K70" s="105"/>
      <c r="L70" s="105"/>
      <c r="M70" s="105"/>
      <c r="N70" s="105"/>
      <c r="O70" s="117"/>
      <c r="P70" s="118"/>
      <c r="Q70" s="119"/>
      <c r="R70" s="119"/>
      <c r="S70" s="119"/>
      <c r="T70" s="119"/>
      <c r="U70" s="119"/>
      <c r="V70" s="119"/>
      <c r="W70" s="119"/>
      <c r="X70" s="120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1.3" customHeight="1">
      <c r="A71" s="34" t="s">
        <v>44</v>
      </c>
      <c r="B71" s="25"/>
      <c r="C71" s="25"/>
      <c r="D71" s="25"/>
      <c r="E71" s="25"/>
      <c r="F71" s="1"/>
      <c r="G71" s="1"/>
      <c r="H71" s="35"/>
      <c r="I71" s="104"/>
      <c r="J71" s="105"/>
      <c r="K71" s="105"/>
      <c r="L71" s="105"/>
      <c r="M71" s="105"/>
      <c r="N71" s="105"/>
      <c r="O71" s="117"/>
      <c r="P71" s="30" t="s">
        <v>45</v>
      </c>
      <c r="Q71" s="1"/>
      <c r="R71" s="1"/>
      <c r="S71" s="1"/>
      <c r="T71" s="1"/>
      <c r="U71" s="36" t="s">
        <v>46</v>
      </c>
      <c r="V71" s="37"/>
      <c r="W71" s="38" t="e">
        <f>SUM(W61,W63,W65,W67,W69)/5</f>
        <v>#VALUE!</v>
      </c>
      <c r="X71" s="2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2.7" customHeight="1">
      <c r="A72" s="32"/>
      <c r="B72" s="1"/>
      <c r="C72" s="1"/>
      <c r="D72" s="1"/>
      <c r="E72" s="1"/>
      <c r="F72" s="1"/>
      <c r="G72" s="1"/>
      <c r="H72" s="33"/>
      <c r="I72" s="104"/>
      <c r="J72" s="105"/>
      <c r="K72" s="105"/>
      <c r="L72" s="105"/>
      <c r="M72" s="105"/>
      <c r="N72" s="105"/>
      <c r="O72" s="117"/>
      <c r="P72" s="124"/>
      <c r="Q72" s="125"/>
      <c r="R72" s="125"/>
      <c r="S72" s="125"/>
      <c r="T72" s="125"/>
      <c r="U72" s="39"/>
      <c r="V72" s="39"/>
      <c r="W72" s="39"/>
      <c r="X72" s="40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2.7" customHeight="1">
      <c r="A73" s="34" t="s">
        <v>47</v>
      </c>
      <c r="B73" s="34"/>
      <c r="C73" s="41"/>
      <c r="D73" s="41"/>
      <c r="E73" s="1"/>
      <c r="F73" s="1"/>
      <c r="G73" s="1"/>
      <c r="H73" s="35">
        <f>+Assumptions!C16/1000</f>
        <v>0</v>
      </c>
      <c r="I73" s="25"/>
      <c r="J73" s="25"/>
      <c r="K73" s="41"/>
      <c r="L73" s="41"/>
      <c r="M73" s="41"/>
      <c r="N73" s="41"/>
      <c r="O73" s="42"/>
      <c r="P73" s="104"/>
      <c r="Q73" s="105"/>
      <c r="R73" s="105"/>
      <c r="S73" s="105"/>
      <c r="T73" s="105"/>
      <c r="U73" s="43"/>
      <c r="V73" s="43"/>
      <c r="W73" s="39"/>
      <c r="X73" s="40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2.7" customHeight="1">
      <c r="A74" s="44"/>
      <c r="B74" s="45"/>
      <c r="C74" s="45"/>
      <c r="D74" s="45"/>
      <c r="E74" s="45"/>
      <c r="F74" s="45"/>
      <c r="G74" s="45"/>
      <c r="H74" s="46"/>
      <c r="I74" s="45"/>
      <c r="J74" s="45"/>
      <c r="K74" s="47"/>
      <c r="L74" s="37"/>
      <c r="M74" s="48" t="s">
        <v>48</v>
      </c>
      <c r="N74" s="47"/>
      <c r="O74" s="38">
        <f>definitions!P34</f>
        <v>0</v>
      </c>
      <c r="P74" s="106"/>
      <c r="Q74" s="107"/>
      <c r="R74" s="107"/>
      <c r="S74" s="107"/>
      <c r="T74" s="107"/>
      <c r="U74" s="49"/>
      <c r="V74" s="49"/>
      <c r="W74" s="50"/>
      <c r="X74" s="5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1.3" customHeight="1">
      <c r="A75" s="52"/>
      <c r="B75" s="52"/>
      <c r="C75" s="53"/>
      <c r="D75" s="52"/>
      <c r="E75" s="52"/>
      <c r="F75" s="54"/>
      <c r="G75" s="52"/>
      <c r="H75" s="52"/>
      <c r="I75" s="52"/>
      <c r="J75" s="54"/>
      <c r="K75" s="52"/>
      <c r="L75" s="52"/>
      <c r="M75" s="55"/>
      <c r="N75" s="54"/>
      <c r="O75" s="56"/>
      <c r="P75" s="52"/>
      <c r="Q75" s="57"/>
      <c r="R75" s="52"/>
      <c r="S75" s="52"/>
      <c r="T75" s="52"/>
      <c r="U75" s="52"/>
      <c r="V75" s="52"/>
      <c r="W75" s="52"/>
      <c r="X75" s="52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1.3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1.3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1.3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1.3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1.3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1.3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1.3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1.3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1.3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1.3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1.3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1.3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1.3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1.3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1.3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1.3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1.3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1.3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1.3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1.3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1.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1.3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1.3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1.3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1.3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1.3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1.3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1.3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1.3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1.3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1.3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1.3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1.3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1.3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1.3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1.3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1.3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1.3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1.3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1.3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1.3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1.3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1.3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1.3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1.3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1.3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1.3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1.3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1.3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1.3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1.3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1.3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1.3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1.3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1.3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1.3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1.3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1.3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1.3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1.3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1.3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1.3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1.3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1.3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1.3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1.3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1.3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1.3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1.3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1.3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1.3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1.3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1.3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1.3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1.3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1.3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1.3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1.3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1.3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1.3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1.3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1.3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1.3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1.3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1.3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1.3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1.3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1.3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1.3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1.3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1.3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1.3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1.3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1.3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1.3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1.3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1.3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1.3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1.3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1.3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1.3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1.3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1.3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1.3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1.3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1.3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1.3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1.3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1.3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1.3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1.3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1.3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1.3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1.3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1.3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1.3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1.3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1.3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1.3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1.3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1.3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1.3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1.3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1.3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1.3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1.3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1.3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1.3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1.3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1.3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1.3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1.3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1.3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1.3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1.3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1.3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1.3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1.3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1.3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1.3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1.3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1.3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1.3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1.3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1.3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1.3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1.3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1.3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1.3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1.3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1.3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1.3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1.3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1.3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1.3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1.3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1.3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1.3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1.3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1.3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1.3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1.3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1.3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1.3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1.3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1.3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1.3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1.3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1.3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1.3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1.3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1.3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1.3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1.3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1.3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1.3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1.3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1.3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1.3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1.3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1.3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1.3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1.3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1.3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1.3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1.3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1.3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1.3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1.3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1.3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1.3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1.3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1.3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1.3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1.3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1.3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1.3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1.3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1.3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1.3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1.3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1.3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1.3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1.3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1.3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1.3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1.3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1.3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1.3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1.3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1.3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1.3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1.3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1.3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1.3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1.3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1.3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1.3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1.3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1.3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1.3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1.3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1.3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1.3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1.3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1.3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1.3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1.3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1.3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1.3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1.3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1.3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1.3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1.3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1.3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1.3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1.3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1.3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1.3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1.3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1.3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1.3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1.3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1.3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1.3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1.3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1.3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1.3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1.3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1.3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1.3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1.3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1.3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1.3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1.3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1.3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1.3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1.3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1.3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1.3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1.3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1.3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1.3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1.3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1.3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1.3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1.3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1.3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1.3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1.3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1.3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1.3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1.3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1.3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1.3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1.3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1.3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1.3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1.3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1.3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1.3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1.3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1.3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1.3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1.3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1.3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1.3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1.3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1.3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1.3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1.3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1.3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1.3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1.3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1.3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1.3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1.3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1.3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1.3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1.3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1.3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1.3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1.3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1.3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1.3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1.3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1.3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1.3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1.3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1.3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1.3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1.3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1.3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1.3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1.3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1.3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1.3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1.3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1.3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1.3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1.3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1.3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1.3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1.3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1.3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1.3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1.3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1.3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1.3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1.3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1.3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1.3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1.3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1.3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1.3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1.3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1.3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1.3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1.3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1.3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1.3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1.3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1.3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1.3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1.3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1.3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1.3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1.3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1.3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1.3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1.3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1.3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1.3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1.3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1.3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1.3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1.3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1.3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1.3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1.3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1.3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1.3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1.3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1.3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1.3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1.3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1.3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1.3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1.3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1.3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1.3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1.3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1.3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1.3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1.3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1.3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1.3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1.3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1.3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1.3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1.3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1.3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1.3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1.3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1.3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1.3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1.3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1.3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1.3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1.3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1.3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1.3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1.3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1.3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1.3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1.3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1.3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1.3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1.3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1.3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1.3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1.3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1.3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1.3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1.3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1.3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1.3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1.3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1.3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1.3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1.3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1.3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1.3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1.3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1.3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1.3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1.3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1.3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1.3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1.3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1.3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1.3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1.3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1.3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1.3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1.3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1.3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1.3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1.3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1.3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1.3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1.3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1.3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1.3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1.3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1.3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1.3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1.3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1.3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1.3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1.3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1.3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1.3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1.3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1.3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1.3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1.3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1.3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1.3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1.3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1.3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1.3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1.3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1.3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1.3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1.3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1.3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1.3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1.3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1.3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1.3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1.3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1.3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1.3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1.3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1.3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1.3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1.3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1.3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1.3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1.3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1.3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1.3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1.3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1.3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1.3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1.3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1.3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1.3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1.3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1.3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1.3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1.3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1.3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1.3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1.3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1.3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1.3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1.3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1.3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1.3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1.3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1.3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1.3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1.3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1.3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1.3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1.3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1.3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1.3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1.3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1.3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1.3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1.3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1.3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1.3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1.3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1.3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1.3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1.3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1.3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1.3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1.3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1.3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1.3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1.3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1.3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1.3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1.3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1.3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1.3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1.3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1.3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1.3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1.3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1.3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1.3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1.3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1.3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1.3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1.3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1.3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1.3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1.3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1.3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1.3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1.3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1.3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1.3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1.3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1.3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1.3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1.3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1.3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1.3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1.3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1.3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1.3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1.3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1.3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1.3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1.3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1.3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1.3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1.3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1.3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1.3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1.3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1.3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1.3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1.3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1.3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1.3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1.3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1.3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1.3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1.3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1.3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1.3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1.3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1.3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1.3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1.3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1.3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1.3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1.3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1.3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1.3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1.3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1.3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1.3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1.3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1.3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1.3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1.3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1.3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1.3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1.3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1.3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1.3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1.3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1.3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1.3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1.3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1.3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1.3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1.3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1.3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1.3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1.3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1.3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1.3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1.3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1.3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1.3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1.3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1.3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1.3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1.3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1.3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1.3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1.3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1.3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1.3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1.3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1.3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1.3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1.3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1.3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1.3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1.3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1.3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1.3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1.3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1.3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1.3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1.3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1.3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1.3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1.3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1.3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1.3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1.3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1.3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1.3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1.3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1.3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1.3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1.3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1.3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1.3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1.3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1.3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1.3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1.3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1.3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1.3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1.3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1.3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1.3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1.3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1.3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1.3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1.3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1.3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1.3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1.3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1.3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1.3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1.3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1.3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1.3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1.3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1.3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1.3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1.3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1.3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1.3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1.3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1.3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1.3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1.3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1.3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1.3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1.3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1.3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1.3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1.3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1.3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1.3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1.3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1.3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1.3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1.3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1.3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1.3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1.3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1.3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1.3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1.3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1.3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1.3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1.3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1.3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1.3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1.3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1.3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1.3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1.3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1.3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1.3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1.3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1.3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1.3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1.3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1.3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1.3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1.3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1.3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1.3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1.3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1.3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1.3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1.3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1.3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1.3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1.3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1.3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1.3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1.3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1.3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1.3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1.3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1.3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1.3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1.3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1.3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1.3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1.3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1.3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1.3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1.3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1.3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1.3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1.3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1.3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1.3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1.3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1.3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1.3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1.3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1.3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1.3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1.3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1.3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1.3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1.3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1.3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1.3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1.3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1.3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1.3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1.3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1.3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1.3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1.3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1.3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1.3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1.3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1.3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1.3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1.3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1.3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1.3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1.3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1.3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1.3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1.3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1.3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1.3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1.3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1.3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1.3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1.3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1.3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1.3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1.3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1.3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1.3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1.3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1.3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1.3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1.3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1.3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1.3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1.3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1.3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1.3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1.3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1.3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1.3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1.3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1.3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1.3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1.3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1.3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1.3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1.3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1.3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1.3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1.3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1.3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1.3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1.3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1.3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1.3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1.3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1.3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1.3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1.3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1.3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1.3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1.3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1.3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1.3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1.3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1.3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1.3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1.3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1.3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1.3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1.3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1.3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1.3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1.3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1.3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1.3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1.3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1.3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1.3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1.3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1.3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1.3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1.3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1.3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1.3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1.3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1.3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1.3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1.3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1.3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1.3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1.3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1.3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1.3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1.3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1.3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1.3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1.3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1.3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1.3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1.3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1.3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1.3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1.3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1.3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1.3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1.3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1.3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1.3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1.3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1.3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1.3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1.3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1.3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1.3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1.3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1.3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1.3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1.3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1.3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1.3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1.3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1.3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1.3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1.3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1.3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1.3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1.3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1.3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1.3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1.3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1.3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1.3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1.3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1.3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1.3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1.3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1.3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1.3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1.3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1.3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1.3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1.3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1.3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1.3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1.3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1.3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1.3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1.3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1.3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1.3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1.3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1.3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1.3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1.3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1.3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1.3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1.3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1.3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1.3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1.3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1.3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1.3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1.3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1.3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1.3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1.3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1.3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1.3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1.3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1.3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1.3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1.3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1.3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62">
    <mergeCell ref="I26:M38"/>
    <mergeCell ref="D39:H39"/>
    <mergeCell ref="I39:M39"/>
    <mergeCell ref="A24:B57"/>
    <mergeCell ref="C51:C56"/>
    <mergeCell ref="H57:M57"/>
    <mergeCell ref="I41:M56"/>
    <mergeCell ref="C26:C34"/>
    <mergeCell ref="D26:H38"/>
    <mergeCell ref="C36:C38"/>
    <mergeCell ref="C41:C49"/>
    <mergeCell ref="D41:H56"/>
    <mergeCell ref="A59:H60"/>
    <mergeCell ref="A62:H62"/>
    <mergeCell ref="I62:M62"/>
    <mergeCell ref="I64:M64"/>
    <mergeCell ref="A65:H69"/>
    <mergeCell ref="I66:M66"/>
    <mergeCell ref="N9:X9"/>
    <mergeCell ref="N10:X20"/>
    <mergeCell ref="N24:R24"/>
    <mergeCell ref="S24:X24"/>
    <mergeCell ref="H7:M7"/>
    <mergeCell ref="A9:M9"/>
    <mergeCell ref="A10:M20"/>
    <mergeCell ref="A22:J22"/>
    <mergeCell ref="D24:H24"/>
    <mergeCell ref="I24:M24"/>
    <mergeCell ref="X25:X34"/>
    <mergeCell ref="N26:R38"/>
    <mergeCell ref="S26:W38"/>
    <mergeCell ref="X35:X38"/>
    <mergeCell ref="N39:R39"/>
    <mergeCell ref="S39:X39"/>
    <mergeCell ref="N41:R56"/>
    <mergeCell ref="S41:W56"/>
    <mergeCell ref="P66:X66"/>
    <mergeCell ref="P68:X68"/>
    <mergeCell ref="N57:P57"/>
    <mergeCell ref="Q57:X57"/>
    <mergeCell ref="I59:O60"/>
    <mergeCell ref="P59:X60"/>
    <mergeCell ref="P62:X62"/>
    <mergeCell ref="P64:X64"/>
    <mergeCell ref="I68:O72"/>
    <mergeCell ref="X40:X49"/>
    <mergeCell ref="X50:X56"/>
    <mergeCell ref="P70:X70"/>
    <mergeCell ref="P72:T74"/>
    <mergeCell ref="J4:M4"/>
    <mergeCell ref="J5:M5"/>
    <mergeCell ref="H4:I4"/>
    <mergeCell ref="H6:M6"/>
    <mergeCell ref="A1:G7"/>
    <mergeCell ref="H1:X2"/>
    <mergeCell ref="J3:T3"/>
    <mergeCell ref="V3:X3"/>
    <mergeCell ref="P4:T4"/>
    <mergeCell ref="U4:X4"/>
    <mergeCell ref="P5:T5"/>
    <mergeCell ref="N6:O6"/>
    <mergeCell ref="P6:X7"/>
  </mergeCells>
  <pageMargins left="0.25" right="0.25" top="0.75" bottom="0.75" header="0" footer="0"/>
  <pageSetup paperSize="9" scale="94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ErrorMessage="1" xr:uid="{00000000-0002-0000-0000-000000000000}">
          <x14:formula1>
            <xm:f>definitions!$U$4:$X$4</xm:f>
          </x14:formula1>
          <xm:sqref>P64</xm:sqref>
        </x14:dataValidation>
        <x14:dataValidation type="list" allowBlank="1" showErrorMessage="1" xr:uid="{00000000-0002-0000-0000-000001000000}">
          <x14:formula1>
            <xm:f>definitions!$O$22:$O$26</xm:f>
          </x14:formula1>
          <xm:sqref>O62 O64 O66</xm:sqref>
        </x14:dataValidation>
        <x14:dataValidation type="list" allowBlank="1" showErrorMessage="1" xr:uid="{00000000-0002-0000-0000-000002000000}">
          <x14:formula1>
            <xm:f>definitions!$J$42:$J$57</xm:f>
          </x14:formula1>
          <xm:sqref>I62 I64 I66</xm:sqref>
        </x14:dataValidation>
        <x14:dataValidation type="list" allowBlank="1" showErrorMessage="1" xr:uid="{00000000-0002-0000-0000-000003000000}">
          <x14:formula1>
            <xm:f>definitions!$F$12:$F$18</xm:f>
          </x14:formula1>
          <xm:sqref>J5</xm:sqref>
        </x14:dataValidation>
        <x14:dataValidation type="list" allowBlank="1" showErrorMessage="1" xr:uid="{00000000-0002-0000-0000-000004000000}">
          <x14:formula1>
            <xm:f>definitions!$J$12:$J$18</xm:f>
          </x14:formula1>
          <xm:sqref>A62</xm:sqref>
        </x14:dataValidation>
        <x14:dataValidation type="list" allowBlank="1" showErrorMessage="1" xr:uid="{00000000-0002-0000-0000-000005000000}">
          <x14:formula1>
            <xm:f>definitions!$U$3:$X$3</xm:f>
          </x14:formula1>
          <xm:sqref>P62</xm:sqref>
        </x14:dataValidation>
        <x14:dataValidation type="list" allowBlank="1" showErrorMessage="1" xr:uid="{00000000-0002-0000-0000-000006000000}">
          <x14:formula1>
            <xm:f>definitions!$D$12:$D$16</xm:f>
          </x14:formula1>
          <xm:sqref>P4</xm:sqref>
        </x14:dataValidation>
        <x14:dataValidation type="list" allowBlank="1" showErrorMessage="1" xr:uid="{00000000-0002-0000-0000-000007000000}">
          <x14:formula1>
            <xm:f>definitions!$U$7:$X$7</xm:f>
          </x14:formula1>
          <xm:sqref>P70</xm:sqref>
        </x14:dataValidation>
        <x14:dataValidation type="list" allowBlank="1" showErrorMessage="1" xr:uid="{00000000-0002-0000-0000-000008000000}">
          <x14:formula1>
            <xm:f>definitions!$E$12:$E$30</xm:f>
          </x14:formula1>
          <xm:sqref>P5</xm:sqref>
        </x14:dataValidation>
        <x14:dataValidation type="list" allowBlank="1" showErrorMessage="1" xr:uid="{00000000-0002-0000-0000-000009000000}">
          <x14:formula1>
            <xm:f>definitions!$U$5:$X$5</xm:f>
          </x14:formula1>
          <xm:sqref>P66</xm:sqref>
        </x14:dataValidation>
        <x14:dataValidation type="list" allowBlank="1" showErrorMessage="1" xr:uid="{00000000-0002-0000-0000-00000A000000}">
          <x14:formula1>
            <xm:f>definitions!$U$6:$X$6</xm:f>
          </x14:formula1>
          <xm:sqref>P68</xm:sqref>
        </x14:dataValidation>
        <x14:dataValidation type="list" allowBlank="1" showErrorMessage="1" xr:uid="{00000000-0002-0000-0000-00000B000000}">
          <x14:formula1>
            <xm:f>definitions!$H$12:$H$26</xm:f>
          </x14:formula1>
          <xm:sqref>H7</xm:sqref>
        </x14:dataValidation>
        <x14:dataValidation type="list" allowBlank="1" showErrorMessage="1" xr:uid="{00000000-0002-0000-0000-00000C000000}">
          <x14:formula1>
            <xm:f>definitions!$C$12:$C$16</xm:f>
          </x14:formula1>
          <xm:sqref>J4</xm:sqref>
        </x14:dataValidation>
        <x14:dataValidation type="list" allowBlank="1" showErrorMessage="1" xr:uid="{00000000-0002-0000-0000-00000D000000}">
          <x14:formula1>
            <xm:f>definitions!$I$12:$I$15</xm:f>
          </x14:formula1>
          <xm:sqref>H57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A1003"/>
  <sheetViews>
    <sheetView showGridLines="0" tabSelected="1" workbookViewId="0">
      <selection activeCell="E22" sqref="E22"/>
    </sheetView>
  </sheetViews>
  <sheetFormatPr baseColWidth="10" defaultColWidth="12.59765625" defaultRowHeight="15.05" customHeight="1"/>
  <cols>
    <col min="1" max="4" width="8.59765625" customWidth="1"/>
    <col min="5" max="5" width="19" customWidth="1"/>
    <col min="6" max="6" width="8.59765625" customWidth="1"/>
    <col min="7" max="7" width="19.69921875" customWidth="1"/>
    <col min="8" max="13" width="8.59765625" customWidth="1"/>
    <col min="14" max="14" width="2.3984375" customWidth="1"/>
    <col min="15" max="27" width="8.59765625" customWidth="1"/>
  </cols>
  <sheetData>
    <row r="4" spans="1:17" ht="13.5" customHeight="1">
      <c r="A4" s="58" t="s">
        <v>49</v>
      </c>
      <c r="B4" s="59"/>
      <c r="C4" s="59"/>
      <c r="D4" s="59"/>
      <c r="E4" s="60"/>
      <c r="G4" s="58" t="s">
        <v>50</v>
      </c>
      <c r="H4" s="59"/>
      <c r="I4" s="59"/>
      <c r="J4" s="59"/>
      <c r="K4" s="59"/>
      <c r="L4" s="59"/>
      <c r="M4" s="59"/>
      <c r="N4" s="59"/>
      <c r="O4" s="59"/>
      <c r="P4" s="59"/>
      <c r="Q4" s="60"/>
    </row>
    <row r="5" spans="1:17" ht="13.5" customHeight="1">
      <c r="A5" s="61" t="s">
        <v>51</v>
      </c>
      <c r="B5" s="62"/>
      <c r="C5" s="62" t="s">
        <v>52</v>
      </c>
      <c r="D5" s="63"/>
      <c r="E5" s="64"/>
      <c r="G5" s="65" t="s">
        <v>53</v>
      </c>
      <c r="H5" s="66"/>
      <c r="I5" s="67" t="s">
        <v>54</v>
      </c>
      <c r="J5" s="66"/>
      <c r="K5" s="66"/>
      <c r="L5" s="66"/>
      <c r="M5" s="66"/>
      <c r="N5" s="66"/>
      <c r="O5" s="66"/>
      <c r="P5" s="66"/>
      <c r="Q5" s="68"/>
    </row>
    <row r="6" spans="1:17" ht="13.5" customHeight="1">
      <c r="B6" s="63"/>
      <c r="C6" s="63"/>
      <c r="D6" s="63"/>
      <c r="E6" s="64"/>
      <c r="G6" s="69"/>
      <c r="H6" s="63"/>
      <c r="I6" s="63"/>
      <c r="J6" s="63"/>
      <c r="K6" s="63" t="s">
        <v>55</v>
      </c>
      <c r="L6" s="63"/>
      <c r="M6" s="63"/>
      <c r="N6" s="63"/>
      <c r="O6" s="70">
        <v>25</v>
      </c>
      <c r="P6" s="63"/>
      <c r="Q6" s="64"/>
    </row>
    <row r="7" spans="1:17" ht="13.5" customHeight="1">
      <c r="A7" s="71" t="s">
        <v>56</v>
      </c>
      <c r="B7" s="63"/>
      <c r="C7" s="70"/>
      <c r="D7" s="63"/>
      <c r="E7" s="64"/>
      <c r="G7" s="69" t="s">
        <v>57</v>
      </c>
      <c r="H7" s="63"/>
      <c r="I7" s="70"/>
      <c r="J7" s="63"/>
      <c r="K7" s="63"/>
      <c r="L7" s="63"/>
      <c r="M7" s="63"/>
      <c r="N7" s="63"/>
      <c r="O7" s="63"/>
      <c r="P7" s="63"/>
      <c r="Q7" s="64"/>
    </row>
    <row r="8" spans="1:17" ht="13.5" customHeight="1">
      <c r="A8" s="69" t="s">
        <v>58</v>
      </c>
      <c r="B8" s="63"/>
      <c r="C8" s="72"/>
      <c r="D8" s="63"/>
      <c r="E8" s="64"/>
      <c r="G8" s="69" t="s">
        <v>59</v>
      </c>
      <c r="H8" s="63"/>
      <c r="I8" s="72"/>
      <c r="J8" s="63"/>
      <c r="K8" s="63"/>
      <c r="L8" s="63"/>
      <c r="M8" s="63"/>
      <c r="N8" s="63"/>
      <c r="O8" s="63"/>
      <c r="P8" s="63"/>
      <c r="Q8" s="64"/>
    </row>
    <row r="9" spans="1:17" ht="13.5" customHeight="1">
      <c r="A9" s="69" t="s">
        <v>60</v>
      </c>
      <c r="B9" s="63"/>
      <c r="C9" s="72"/>
      <c r="D9" s="63"/>
      <c r="E9" s="64"/>
      <c r="G9" s="69" t="s">
        <v>61</v>
      </c>
      <c r="H9" s="63"/>
      <c r="I9" s="72"/>
      <c r="J9" s="63"/>
      <c r="K9" s="63" t="s">
        <v>62</v>
      </c>
      <c r="L9" s="63"/>
      <c r="M9" s="63"/>
      <c r="N9" s="63"/>
      <c r="O9" s="73">
        <v>1</v>
      </c>
      <c r="P9" s="63"/>
      <c r="Q9" s="64"/>
    </row>
    <row r="10" spans="1:17" ht="13.5" customHeight="1">
      <c r="A10" s="69" t="s">
        <v>63</v>
      </c>
      <c r="B10" s="63"/>
      <c r="C10" s="72"/>
      <c r="D10" s="63"/>
      <c r="E10" s="64"/>
      <c r="G10" s="69" t="s">
        <v>64</v>
      </c>
      <c r="H10" s="63"/>
      <c r="I10" s="72"/>
      <c r="J10" s="63"/>
      <c r="K10" s="63"/>
      <c r="L10" s="63"/>
      <c r="M10" s="63"/>
      <c r="N10" s="63"/>
      <c r="O10" s="63"/>
      <c r="P10" s="63"/>
      <c r="Q10" s="64"/>
    </row>
    <row r="11" spans="1:17" ht="13.5" customHeight="1">
      <c r="A11" s="69" t="s">
        <v>65</v>
      </c>
      <c r="B11" s="63"/>
      <c r="C11" s="70"/>
      <c r="D11" s="63"/>
      <c r="E11" s="64"/>
      <c r="G11" s="69" t="s">
        <v>66</v>
      </c>
      <c r="H11" s="63"/>
      <c r="I11" s="70"/>
      <c r="J11" s="63"/>
      <c r="K11" s="63"/>
      <c r="L11" s="63"/>
      <c r="M11" s="63"/>
      <c r="N11" s="63"/>
      <c r="O11" s="63"/>
      <c r="P11" s="63"/>
      <c r="Q11" s="64"/>
    </row>
    <row r="12" spans="1:17" ht="13.5" customHeight="1">
      <c r="A12" s="69" t="s">
        <v>67</v>
      </c>
      <c r="B12" s="63"/>
      <c r="C12" s="72"/>
      <c r="D12" s="63"/>
      <c r="E12" s="64"/>
      <c r="G12" s="69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3.5" customHeight="1">
      <c r="A13" s="69"/>
      <c r="B13" s="63"/>
      <c r="C13" s="63"/>
      <c r="D13" s="63"/>
      <c r="E13" s="64"/>
      <c r="G13" s="69"/>
      <c r="H13" s="63"/>
      <c r="I13" s="63"/>
      <c r="J13" s="63"/>
      <c r="K13" s="63"/>
      <c r="L13" s="63"/>
      <c r="M13" s="63"/>
      <c r="N13" s="63"/>
      <c r="O13" s="63"/>
      <c r="P13" s="63"/>
      <c r="Q13" s="64"/>
    </row>
    <row r="14" spans="1:17" ht="13.5" customHeight="1">
      <c r="A14" s="69"/>
      <c r="B14" s="63"/>
      <c r="C14" s="63"/>
      <c r="D14" s="63"/>
      <c r="E14" s="64"/>
      <c r="G14" s="69"/>
      <c r="H14" s="63"/>
      <c r="I14" s="63"/>
      <c r="J14" s="63"/>
      <c r="K14" s="63"/>
      <c r="L14" s="63"/>
      <c r="M14" s="63"/>
      <c r="N14" s="63"/>
      <c r="O14" s="63"/>
      <c r="P14" s="63"/>
      <c r="Q14" s="64"/>
    </row>
    <row r="15" spans="1:17" ht="13.5" customHeight="1">
      <c r="A15" s="69"/>
      <c r="B15" s="63"/>
      <c r="C15" s="63"/>
      <c r="D15" s="63"/>
      <c r="E15" s="64"/>
      <c r="G15" s="61" t="s">
        <v>68</v>
      </c>
      <c r="H15" s="63"/>
      <c r="I15" s="62" t="s">
        <v>54</v>
      </c>
      <c r="J15" s="63"/>
      <c r="K15" s="63" t="s">
        <v>69</v>
      </c>
      <c r="L15" s="63"/>
      <c r="M15" s="63"/>
      <c r="N15" s="63"/>
      <c r="O15" s="74">
        <f>O6*(1+O9)</f>
        <v>50</v>
      </c>
      <c r="P15" s="63"/>
      <c r="Q15" s="64"/>
    </row>
    <row r="16" spans="1:17" ht="13.5" customHeight="1">
      <c r="A16" s="75"/>
      <c r="B16" s="76" t="s">
        <v>70</v>
      </c>
      <c r="C16" s="76">
        <f>SUM(C7:C14)</f>
        <v>0</v>
      </c>
      <c r="D16" s="76" t="s">
        <v>71</v>
      </c>
      <c r="E16" s="77"/>
      <c r="G16" s="69"/>
      <c r="H16" s="63"/>
      <c r="I16" s="63"/>
      <c r="J16" s="63"/>
      <c r="K16" s="63"/>
      <c r="L16" s="63"/>
      <c r="M16" s="63"/>
      <c r="N16" s="63"/>
      <c r="O16" s="63"/>
      <c r="P16" s="63"/>
      <c r="Q16" s="64"/>
    </row>
    <row r="17" spans="1:27" ht="13.5" customHeight="1">
      <c r="G17" s="69" t="s">
        <v>72</v>
      </c>
      <c r="H17" s="63"/>
      <c r="I17" s="70"/>
      <c r="J17" s="63"/>
      <c r="K17" s="63"/>
      <c r="L17" s="63"/>
      <c r="M17" s="63"/>
      <c r="N17" s="63"/>
      <c r="O17" s="63"/>
      <c r="P17" s="63"/>
      <c r="Q17" s="64"/>
    </row>
    <row r="18" spans="1:27" ht="13.5" customHeight="1">
      <c r="A18" s="71" t="s">
        <v>73</v>
      </c>
      <c r="G18" s="69" t="s">
        <v>74</v>
      </c>
      <c r="H18" s="63"/>
      <c r="I18" s="72"/>
      <c r="J18" s="63"/>
      <c r="K18" s="63"/>
      <c r="L18" s="63"/>
      <c r="M18" s="63"/>
      <c r="N18" s="63"/>
      <c r="O18" s="63"/>
      <c r="P18" s="63"/>
      <c r="Q18" s="64"/>
    </row>
    <row r="19" spans="1:27" ht="13.5" customHeight="1">
      <c r="A19" s="78"/>
      <c r="G19" s="69" t="s">
        <v>75</v>
      </c>
      <c r="H19" s="63"/>
      <c r="I19" s="72"/>
      <c r="J19" s="63"/>
      <c r="K19" s="63"/>
      <c r="L19" s="63"/>
      <c r="M19" s="63"/>
      <c r="N19" s="63"/>
      <c r="O19" s="63"/>
      <c r="P19" s="63"/>
      <c r="Q19" s="64"/>
    </row>
    <row r="20" spans="1:27" ht="13.5" customHeight="1">
      <c r="G20" s="69" t="s">
        <v>76</v>
      </c>
      <c r="H20" s="63"/>
      <c r="I20" s="72"/>
      <c r="J20" s="63"/>
      <c r="K20" s="63"/>
      <c r="L20" s="63"/>
      <c r="M20" s="63"/>
      <c r="N20" s="63"/>
      <c r="O20" s="63"/>
      <c r="P20" s="63"/>
      <c r="Q20" s="64"/>
    </row>
    <row r="21" spans="1:27" ht="13.5" customHeight="1">
      <c r="G21" s="69" t="s">
        <v>77</v>
      </c>
      <c r="H21" s="63"/>
      <c r="I21" s="70"/>
      <c r="J21" s="63"/>
      <c r="K21" s="63"/>
      <c r="L21" s="63"/>
      <c r="M21" s="63"/>
      <c r="N21" s="63"/>
      <c r="O21" s="63"/>
      <c r="P21" s="63"/>
      <c r="Q21" s="64"/>
    </row>
    <row r="22" spans="1:27" ht="13.5" customHeight="1">
      <c r="G22" s="69"/>
      <c r="H22" s="63"/>
      <c r="I22" s="63"/>
      <c r="J22" s="63"/>
      <c r="K22" s="63"/>
      <c r="L22" s="63"/>
      <c r="M22" s="63"/>
      <c r="N22" s="63"/>
      <c r="O22" s="63"/>
      <c r="P22" s="63"/>
      <c r="Q22" s="64"/>
    </row>
    <row r="23" spans="1:27" ht="13.5" customHeight="1">
      <c r="G23" s="69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27" ht="13.5" customHeight="1">
      <c r="G24" s="75"/>
      <c r="H24" s="79"/>
      <c r="I24" s="79"/>
      <c r="J24" s="79"/>
      <c r="K24" s="79"/>
      <c r="L24" s="79"/>
      <c r="M24" s="79"/>
      <c r="N24" s="79"/>
      <c r="O24" s="79"/>
      <c r="P24" s="79"/>
      <c r="Q24" s="77"/>
    </row>
    <row r="25" spans="1:27" ht="13.5" customHeight="1"/>
    <row r="26" spans="1:27" ht="13.5" customHeight="1"/>
    <row r="27" spans="1:27" ht="13.5" customHeight="1">
      <c r="A27" s="80" t="s">
        <v>78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</row>
    <row r="28" spans="1:27" ht="13.5" customHeight="1"/>
    <row r="29" spans="1:27" ht="13.5" customHeight="1"/>
    <row r="30" spans="1:27" ht="13.5" customHeight="1"/>
    <row r="31" spans="1:27" ht="13.5" customHeight="1"/>
    <row r="32" spans="1:2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spans="1:18" ht="13.5" customHeight="1"/>
    <row r="82" spans="1:18" ht="13.5" customHeight="1">
      <c r="A82" s="81" t="s">
        <v>79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</row>
    <row r="83" spans="1:18" ht="13.5" customHeight="1"/>
    <row r="84" spans="1:18" ht="13.5" customHeight="1"/>
    <row r="85" spans="1:18" ht="13.5" customHeight="1"/>
    <row r="86" spans="1:18" ht="13.5" customHeight="1"/>
    <row r="87" spans="1:18" ht="13.5" customHeight="1"/>
    <row r="88" spans="1:18" ht="13.5" customHeight="1"/>
    <row r="89" spans="1:18" ht="13.5" customHeight="1"/>
    <row r="90" spans="1:18" ht="13.5" customHeight="1"/>
    <row r="91" spans="1:18" ht="13.5" customHeight="1"/>
    <row r="92" spans="1:18" ht="13.5" customHeight="1"/>
    <row r="93" spans="1:18" ht="13.5" customHeight="1"/>
    <row r="94" spans="1:18" ht="13.5" customHeight="1"/>
    <row r="95" spans="1:18" ht="13.5" customHeight="1"/>
    <row r="96" spans="1:18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0"/>
  <sheetViews>
    <sheetView showGridLines="0" workbookViewId="0"/>
  </sheetViews>
  <sheetFormatPr baseColWidth="10" defaultColWidth="12.59765625" defaultRowHeight="15.05" customHeight="1"/>
  <cols>
    <col min="1" max="2" width="8.59765625" customWidth="1"/>
    <col min="3" max="3" width="27.8984375" customWidth="1"/>
    <col min="4" max="4" width="41" customWidth="1"/>
    <col min="5" max="5" width="8.59765625" customWidth="1"/>
    <col min="6" max="6" width="33.8984375" customWidth="1"/>
    <col min="7" max="7" width="3.69921875" customWidth="1"/>
    <col min="8" max="8" width="40.19921875" customWidth="1"/>
    <col min="9" max="9" width="44.09765625" customWidth="1"/>
    <col min="10" max="19" width="8.59765625" customWidth="1"/>
    <col min="20" max="24" width="20.69921875" customWidth="1"/>
    <col min="25" max="26" width="8.59765625" customWidth="1"/>
  </cols>
  <sheetData>
    <row r="1" spans="1:24" ht="13.5" customHeight="1">
      <c r="A1" s="82"/>
      <c r="B1" s="82" t="s">
        <v>80</v>
      </c>
      <c r="C1" s="82" t="s">
        <v>28</v>
      </c>
      <c r="D1" s="82" t="s">
        <v>81</v>
      </c>
      <c r="E1" s="82"/>
      <c r="F1" s="82" t="s">
        <v>82</v>
      </c>
      <c r="G1" s="82"/>
      <c r="H1" s="82" t="s">
        <v>83</v>
      </c>
      <c r="I1" s="82" t="s">
        <v>84</v>
      </c>
      <c r="K1" s="82" t="s">
        <v>85</v>
      </c>
      <c r="M1" s="82" t="s">
        <v>86</v>
      </c>
      <c r="P1" s="71" t="s">
        <v>87</v>
      </c>
      <c r="R1" s="71" t="s">
        <v>88</v>
      </c>
    </row>
    <row r="2" spans="1:24" ht="13.5" customHeight="1">
      <c r="C2" s="71" t="s">
        <v>89</v>
      </c>
      <c r="D2" s="71" t="s">
        <v>90</v>
      </c>
      <c r="E2" s="71">
        <v>5</v>
      </c>
      <c r="F2" s="71" t="s">
        <v>91</v>
      </c>
      <c r="G2" s="71">
        <v>5</v>
      </c>
      <c r="H2" s="71" t="s">
        <v>92</v>
      </c>
      <c r="I2" s="71" t="s">
        <v>93</v>
      </c>
      <c r="J2" s="71">
        <v>5</v>
      </c>
      <c r="K2" s="71" t="s">
        <v>94</v>
      </c>
      <c r="M2" s="71" t="s">
        <v>95</v>
      </c>
      <c r="P2" s="71" t="s">
        <v>96</v>
      </c>
      <c r="R2" s="71" t="s">
        <v>97</v>
      </c>
      <c r="U2" s="83">
        <v>0.1</v>
      </c>
      <c r="V2" s="84">
        <v>0.4</v>
      </c>
      <c r="W2" s="84">
        <v>0.7</v>
      </c>
      <c r="X2" s="85">
        <v>1</v>
      </c>
    </row>
    <row r="3" spans="1:24" ht="13.5" customHeight="1">
      <c r="C3" s="71" t="s">
        <v>98</v>
      </c>
      <c r="D3" s="71" t="s">
        <v>99</v>
      </c>
      <c r="E3" s="71">
        <v>40</v>
      </c>
      <c r="F3" s="71" t="s">
        <v>100</v>
      </c>
      <c r="G3" s="71">
        <v>20</v>
      </c>
      <c r="H3" s="71" t="s">
        <v>101</v>
      </c>
      <c r="I3" s="71" t="s">
        <v>102</v>
      </c>
      <c r="J3" s="71">
        <v>60</v>
      </c>
      <c r="K3" s="71" t="s">
        <v>103</v>
      </c>
      <c r="M3" s="71" t="s">
        <v>104</v>
      </c>
      <c r="P3" s="71" t="s">
        <v>105</v>
      </c>
      <c r="R3" s="71" t="s">
        <v>106</v>
      </c>
      <c r="T3" s="86" t="s">
        <v>107</v>
      </c>
      <c r="U3" s="87" t="s">
        <v>108</v>
      </c>
      <c r="V3" s="87" t="s">
        <v>109</v>
      </c>
      <c r="W3" s="87" t="s">
        <v>110</v>
      </c>
      <c r="X3" s="87" t="s">
        <v>111</v>
      </c>
    </row>
    <row r="4" spans="1:24" ht="13.5" customHeight="1">
      <c r="C4" s="71" t="s">
        <v>112</v>
      </c>
      <c r="D4" s="71" t="s">
        <v>113</v>
      </c>
      <c r="E4" s="71">
        <v>70</v>
      </c>
      <c r="F4" s="71" t="s">
        <v>114</v>
      </c>
      <c r="G4" s="71">
        <v>50</v>
      </c>
      <c r="H4" s="71" t="s">
        <v>115</v>
      </c>
      <c r="I4" s="71" t="s">
        <v>116</v>
      </c>
      <c r="J4" s="71">
        <v>100</v>
      </c>
      <c r="K4" s="71" t="s">
        <v>117</v>
      </c>
      <c r="M4" s="71" t="s">
        <v>118</v>
      </c>
      <c r="P4" s="71" t="s">
        <v>119</v>
      </c>
      <c r="T4" s="86" t="s">
        <v>120</v>
      </c>
      <c r="U4" s="87" t="s">
        <v>121</v>
      </c>
      <c r="V4" s="87" t="s">
        <v>122</v>
      </c>
      <c r="W4" s="87" t="s">
        <v>123</v>
      </c>
      <c r="X4" s="87" t="s">
        <v>124</v>
      </c>
    </row>
    <row r="5" spans="1:24" ht="13.5" customHeight="1">
      <c r="D5" s="71" t="s">
        <v>125</v>
      </c>
      <c r="E5" s="71">
        <v>100</v>
      </c>
      <c r="F5" s="71" t="s">
        <v>126</v>
      </c>
      <c r="G5" s="71">
        <v>100</v>
      </c>
      <c r="H5" s="71" t="s">
        <v>127</v>
      </c>
      <c r="T5" s="86" t="s">
        <v>128</v>
      </c>
      <c r="U5" s="87" t="s">
        <v>129</v>
      </c>
      <c r="V5" s="87" t="s">
        <v>130</v>
      </c>
      <c r="W5" s="87" t="s">
        <v>131</v>
      </c>
      <c r="X5" s="87" t="s">
        <v>132</v>
      </c>
    </row>
    <row r="6" spans="1:24" ht="13.5" customHeight="1">
      <c r="D6" s="71" t="s">
        <v>133</v>
      </c>
      <c r="T6" s="86" t="s">
        <v>134</v>
      </c>
      <c r="U6" s="87" t="s">
        <v>135</v>
      </c>
      <c r="V6" s="87" t="s">
        <v>136</v>
      </c>
      <c r="W6" s="87" t="s">
        <v>137</v>
      </c>
      <c r="X6" s="87" t="s">
        <v>138</v>
      </c>
    </row>
    <row r="7" spans="1:24" ht="13.5" customHeight="1">
      <c r="D7" s="71" t="s">
        <v>139</v>
      </c>
      <c r="T7" s="86" t="s">
        <v>140</v>
      </c>
      <c r="U7" s="87" t="s">
        <v>141</v>
      </c>
      <c r="V7" s="87" t="s">
        <v>142</v>
      </c>
      <c r="W7" s="87" t="s">
        <v>143</v>
      </c>
      <c r="X7" s="87" t="s">
        <v>144</v>
      </c>
    </row>
    <row r="8" spans="1:24" ht="13.5" customHeight="1">
      <c r="D8" s="71" t="s">
        <v>145</v>
      </c>
    </row>
    <row r="9" spans="1:24" ht="13.5" customHeight="1">
      <c r="D9" s="71" t="s">
        <v>146</v>
      </c>
    </row>
    <row r="10" spans="1:24" ht="13.5" customHeight="1">
      <c r="F10" s="71">
        <f>IF(RIGHT(F2,1)=".",5,IF(RIGHT(F2,1)="e",40,))</f>
        <v>5</v>
      </c>
    </row>
    <row r="11" spans="1:24" ht="13.5" customHeight="1">
      <c r="C11" s="71" t="s">
        <v>147</v>
      </c>
      <c r="D11" s="71" t="s">
        <v>148</v>
      </c>
      <c r="E11" s="71" t="s">
        <v>149</v>
      </c>
      <c r="F11" s="71" t="s">
        <v>150</v>
      </c>
      <c r="H11" s="71" t="s">
        <v>151</v>
      </c>
      <c r="I11" s="71" t="s">
        <v>28</v>
      </c>
      <c r="J11" s="71" t="s">
        <v>152</v>
      </c>
      <c r="T11" s="71" t="s">
        <v>153</v>
      </c>
      <c r="U11" s="71" t="s">
        <v>154</v>
      </c>
      <c r="V11" s="71">
        <v>40</v>
      </c>
      <c r="W11" s="71">
        <v>100</v>
      </c>
    </row>
    <row r="12" spans="1:24" ht="13.5" customHeight="1">
      <c r="C12" s="71" t="s">
        <v>155</v>
      </c>
      <c r="D12" s="71" t="s">
        <v>156</v>
      </c>
      <c r="E12" s="71" t="s">
        <v>157</v>
      </c>
      <c r="F12" s="71" t="s">
        <v>158</v>
      </c>
      <c r="I12" s="71" t="s">
        <v>159</v>
      </c>
      <c r="J12" s="88" t="s">
        <v>160</v>
      </c>
      <c r="U12" s="71" t="s">
        <v>161</v>
      </c>
      <c r="V12" s="71">
        <v>10</v>
      </c>
      <c r="W12" s="71">
        <v>70</v>
      </c>
    </row>
    <row r="13" spans="1:24" ht="13.5" customHeight="1">
      <c r="C13" s="71" t="s">
        <v>162</v>
      </c>
      <c r="D13" s="71" t="s">
        <v>163</v>
      </c>
      <c r="E13" s="71" t="s">
        <v>164</v>
      </c>
      <c r="F13" s="71" t="s">
        <v>165</v>
      </c>
      <c r="H13" s="71" t="s">
        <v>166</v>
      </c>
      <c r="I13" s="71" t="s">
        <v>29</v>
      </c>
      <c r="J13" s="88" t="s">
        <v>167</v>
      </c>
      <c r="V13" s="71" t="s">
        <v>168</v>
      </c>
      <c r="W13" s="71" t="s">
        <v>169</v>
      </c>
    </row>
    <row r="14" spans="1:24" ht="13.5" customHeight="1">
      <c r="C14" s="71" t="s">
        <v>170</v>
      </c>
      <c r="D14" s="71" t="s">
        <v>171</v>
      </c>
      <c r="E14" s="71" t="s">
        <v>172</v>
      </c>
      <c r="F14" s="71" t="s">
        <v>173</v>
      </c>
      <c r="H14" s="71" t="s">
        <v>174</v>
      </c>
      <c r="I14" s="71" t="s">
        <v>175</v>
      </c>
      <c r="J14" s="88" t="s">
        <v>176</v>
      </c>
      <c r="V14" s="71" t="s">
        <v>177</v>
      </c>
    </row>
    <row r="15" spans="1:24" ht="13.5" customHeight="1">
      <c r="C15" s="71" t="s">
        <v>178</v>
      </c>
      <c r="D15" s="71" t="s">
        <v>179</v>
      </c>
      <c r="E15" s="71" t="s">
        <v>180</v>
      </c>
      <c r="F15" s="71" t="s">
        <v>181</v>
      </c>
      <c r="H15" s="71" t="s">
        <v>182</v>
      </c>
      <c r="J15" s="88" t="s">
        <v>183</v>
      </c>
    </row>
    <row r="16" spans="1:24" ht="13.5" customHeight="1">
      <c r="C16" s="71" t="s">
        <v>179</v>
      </c>
      <c r="E16" s="71" t="s">
        <v>184</v>
      </c>
      <c r="F16" s="71" t="s">
        <v>185</v>
      </c>
      <c r="H16" s="71" t="s">
        <v>186</v>
      </c>
      <c r="J16" s="88" t="s">
        <v>187</v>
      </c>
    </row>
    <row r="17" spans="1:23" ht="13.5" customHeight="1">
      <c r="E17" s="71" t="s">
        <v>188</v>
      </c>
      <c r="F17" s="71" t="s">
        <v>189</v>
      </c>
      <c r="H17" s="71" t="s">
        <v>190</v>
      </c>
      <c r="J17" s="88" t="s">
        <v>191</v>
      </c>
      <c r="T17" s="71" t="s">
        <v>192</v>
      </c>
      <c r="U17" s="86" t="s">
        <v>128</v>
      </c>
      <c r="V17" s="71" t="s">
        <v>193</v>
      </c>
      <c r="W17" s="86" t="s">
        <v>107</v>
      </c>
    </row>
    <row r="18" spans="1:23" ht="13.5" customHeight="1">
      <c r="E18" s="71" t="s">
        <v>194</v>
      </c>
      <c r="H18" s="71" t="s">
        <v>195</v>
      </c>
      <c r="J18" s="88" t="s">
        <v>196</v>
      </c>
    </row>
    <row r="19" spans="1:23" ht="13.5" customHeight="1">
      <c r="E19" s="71" t="s">
        <v>197</v>
      </c>
      <c r="H19" s="71" t="s">
        <v>198</v>
      </c>
      <c r="U19" s="71">
        <v>1</v>
      </c>
    </row>
    <row r="20" spans="1:23" ht="13.5" customHeight="1">
      <c r="E20" s="71" t="s">
        <v>199</v>
      </c>
      <c r="H20" s="71" t="s">
        <v>200</v>
      </c>
      <c r="U20" s="71">
        <v>2</v>
      </c>
    </row>
    <row r="21" spans="1:23" ht="13.5" customHeight="1">
      <c r="E21" s="71" t="s">
        <v>201</v>
      </c>
      <c r="H21" s="71" t="s">
        <v>202</v>
      </c>
      <c r="J21" s="89" t="s">
        <v>203</v>
      </c>
      <c r="U21" s="71">
        <v>3</v>
      </c>
    </row>
    <row r="22" spans="1:23" ht="13.5" customHeight="1">
      <c r="E22" s="71" t="s">
        <v>204</v>
      </c>
      <c r="H22" s="71" t="s">
        <v>205</v>
      </c>
      <c r="J22" s="71" t="s">
        <v>206</v>
      </c>
      <c r="O22" s="71" t="s">
        <v>207</v>
      </c>
      <c r="P22" s="71">
        <v>2</v>
      </c>
      <c r="U22" s="71">
        <v>4</v>
      </c>
    </row>
    <row r="23" spans="1:23" ht="13.5" customHeight="1">
      <c r="E23" s="71" t="s">
        <v>208</v>
      </c>
      <c r="H23" s="71" t="s">
        <v>209</v>
      </c>
      <c r="J23" s="71" t="s">
        <v>210</v>
      </c>
      <c r="O23" s="71" t="s">
        <v>211</v>
      </c>
      <c r="P23" s="71">
        <v>2</v>
      </c>
    </row>
    <row r="24" spans="1:23" ht="13.5" customHeight="1">
      <c r="E24" s="71" t="s">
        <v>212</v>
      </c>
      <c r="H24" s="71" t="s">
        <v>213</v>
      </c>
      <c r="J24" s="71" t="s">
        <v>214</v>
      </c>
      <c r="O24" s="71" t="s">
        <v>215</v>
      </c>
      <c r="P24" s="71">
        <v>1</v>
      </c>
    </row>
    <row r="25" spans="1:23" ht="13.5" customHeight="1">
      <c r="E25" s="71" t="s">
        <v>216</v>
      </c>
      <c r="H25" s="71" t="s">
        <v>217</v>
      </c>
      <c r="J25" s="71" t="s">
        <v>218</v>
      </c>
      <c r="O25" s="71" t="s">
        <v>219</v>
      </c>
      <c r="P25" s="71">
        <v>1</v>
      </c>
    </row>
    <row r="26" spans="1:23" ht="13.5" customHeight="1">
      <c r="E26" s="71" t="s">
        <v>220</v>
      </c>
      <c r="H26" s="71" t="s">
        <v>221</v>
      </c>
      <c r="J26" s="71" t="s">
        <v>222</v>
      </c>
    </row>
    <row r="27" spans="1:23" ht="13.5" customHeight="1">
      <c r="E27" s="71" t="s">
        <v>223</v>
      </c>
      <c r="J27" s="71" t="s">
        <v>224</v>
      </c>
      <c r="P27" s="90" t="b">
        <f>(IF(LEFT('Oppy Statement'!O62,1)="C",3,IF(LEFT('Oppy Statement'!O62,1)="E",3,IF(LEFT('Oppy Statement'!O62,1)="I",2,IF(LEFT('Oppy Statement'!O62,1)="R",2)))))</f>
        <v>0</v>
      </c>
    </row>
    <row r="28" spans="1:23" ht="13.5" customHeight="1">
      <c r="E28" s="71" t="s">
        <v>225</v>
      </c>
      <c r="J28" s="71" t="s">
        <v>226</v>
      </c>
      <c r="P28" s="90" t="b">
        <f>(IF(LEFT('Oppy Statement'!O64,1)="C",3,IF(LEFT('Oppy Statement'!O64,1)="E",3,IF(LEFT('Oppy Statement'!O64,1)="I",2,IF(LEFT('Oppy Statement'!O64,1)="R",2)))))</f>
        <v>0</v>
      </c>
    </row>
    <row r="29" spans="1:23" ht="13.5" customHeight="1">
      <c r="E29" s="71" t="s">
        <v>227</v>
      </c>
      <c r="J29" s="71" t="s">
        <v>228</v>
      </c>
      <c r="P29" s="90" t="b">
        <f>(IF(LEFT('Oppy Statement'!O66,1)="C",3,IF(LEFT('Oppy Statement'!O66,1)="E",3,IF(LEFT('Oppy Statement'!O66,1)="I",2,IF(LEFT('Oppy Statement'!O66,1)="R",2)))))</f>
        <v>0</v>
      </c>
    </row>
    <row r="30" spans="1:23" ht="13.5" customHeight="1">
      <c r="E30" s="71" t="s">
        <v>229</v>
      </c>
      <c r="J30" s="71" t="s">
        <v>230</v>
      </c>
    </row>
    <row r="31" spans="1:23" ht="13.5" customHeight="1">
      <c r="A31" s="91">
        <f>'Oppy Statement'!A75</f>
        <v>0</v>
      </c>
      <c r="B31" s="91">
        <f>'Oppy Statement'!B75</f>
        <v>0</v>
      </c>
      <c r="C31" s="92">
        <f>'Oppy Statement'!C75</f>
        <v>0</v>
      </c>
      <c r="D31" s="91">
        <f>'Oppy Statement'!D75</f>
        <v>0</v>
      </c>
      <c r="E31" s="91">
        <f>'Oppy Statement'!E75</f>
        <v>0</v>
      </c>
      <c r="F31" s="93">
        <f>'Oppy Statement'!F75</f>
        <v>0</v>
      </c>
      <c r="G31" s="91">
        <f>'Oppy Statement'!G75</f>
        <v>0</v>
      </c>
      <c r="H31" s="91">
        <f>'Oppy Statement'!H75</f>
        <v>0</v>
      </c>
      <c r="I31" s="91">
        <f>'Oppy Statement'!I75</f>
        <v>0</v>
      </c>
      <c r="J31" s="63" t="s">
        <v>231</v>
      </c>
      <c r="K31" s="91"/>
      <c r="L31" s="91"/>
      <c r="M31" s="91"/>
      <c r="N31" s="91"/>
      <c r="O31" s="91"/>
      <c r="P31" s="71" t="e">
        <f>AVERAGE(P27:P29)</f>
        <v>#DIV/0!</v>
      </c>
      <c r="Q31" s="71" t="s">
        <v>232</v>
      </c>
    </row>
    <row r="32" spans="1:23" ht="13.5" customHeight="1">
      <c r="J32" s="71" t="s">
        <v>233</v>
      </c>
      <c r="P32" s="71" t="e">
        <f>MEDIAN(P27:P29)</f>
        <v>#NUM!</v>
      </c>
      <c r="Q32" s="71" t="s">
        <v>234</v>
      </c>
    </row>
    <row r="33" spans="10:17" ht="13.5" customHeight="1">
      <c r="J33" s="71" t="s">
        <v>235</v>
      </c>
      <c r="P33" s="63">
        <f>MAX(P27:P29)</f>
        <v>0</v>
      </c>
      <c r="Q33" s="63" t="s">
        <v>236</v>
      </c>
    </row>
    <row r="34" spans="10:17" ht="13.5" customHeight="1">
      <c r="J34" s="71" t="s">
        <v>237</v>
      </c>
      <c r="P34" s="80">
        <f>SUM(P27:P29)/6</f>
        <v>0</v>
      </c>
    </row>
    <row r="35" spans="10:17" ht="13.5" customHeight="1">
      <c r="J35" s="71" t="s">
        <v>238</v>
      </c>
    </row>
    <row r="36" spans="10:17" ht="13.5" customHeight="1">
      <c r="J36" s="71" t="s">
        <v>239</v>
      </c>
    </row>
    <row r="37" spans="10:17" ht="13.5" customHeight="1">
      <c r="J37" s="71" t="s">
        <v>240</v>
      </c>
    </row>
    <row r="38" spans="10:17" ht="13.5" customHeight="1">
      <c r="J38" s="71" t="s">
        <v>241</v>
      </c>
    </row>
    <row r="39" spans="10:17" ht="13.5" customHeight="1"/>
    <row r="40" spans="10:17" ht="13.5" customHeight="1"/>
    <row r="41" spans="10:17" ht="13.5" customHeight="1">
      <c r="J41" s="81" t="s">
        <v>242</v>
      </c>
    </row>
    <row r="42" spans="10:17" ht="13.5" customHeight="1">
      <c r="J42" s="71" t="s">
        <v>243</v>
      </c>
    </row>
    <row r="43" spans="10:17" ht="13.5" customHeight="1">
      <c r="J43" s="71" t="s">
        <v>244</v>
      </c>
    </row>
    <row r="44" spans="10:17" ht="13.5" customHeight="1">
      <c r="J44" s="71" t="s">
        <v>245</v>
      </c>
    </row>
    <row r="45" spans="10:17" ht="13.5" customHeight="1">
      <c r="J45" s="71" t="s">
        <v>246</v>
      </c>
    </row>
    <row r="46" spans="10:17" ht="13.5" customHeight="1">
      <c r="J46" s="71" t="s">
        <v>247</v>
      </c>
    </row>
    <row r="47" spans="10:17" ht="13.5" customHeight="1">
      <c r="J47" s="71" t="s">
        <v>248</v>
      </c>
    </row>
    <row r="48" spans="10:17" ht="13.5" customHeight="1">
      <c r="J48" s="71" t="s">
        <v>249</v>
      </c>
    </row>
    <row r="49" spans="10:10" ht="13.5" customHeight="1">
      <c r="J49" s="71" t="s">
        <v>250</v>
      </c>
    </row>
    <row r="50" spans="10:10" ht="13.5" customHeight="1">
      <c r="J50" s="71" t="s">
        <v>251</v>
      </c>
    </row>
    <row r="51" spans="10:10" ht="13.5" customHeight="1">
      <c r="J51" s="71" t="s">
        <v>252</v>
      </c>
    </row>
    <row r="52" spans="10:10" ht="13.5" customHeight="1">
      <c r="J52" s="71" t="s">
        <v>253</v>
      </c>
    </row>
    <row r="53" spans="10:10" ht="13.5" customHeight="1">
      <c r="J53" s="71" t="s">
        <v>254</v>
      </c>
    </row>
    <row r="54" spans="10:10" ht="13.5" customHeight="1">
      <c r="J54" s="71" t="s">
        <v>255</v>
      </c>
    </row>
    <row r="55" spans="10:10" ht="13.5" customHeight="1">
      <c r="J55" s="71" t="s">
        <v>256</v>
      </c>
    </row>
    <row r="56" spans="10:10" ht="13.5" customHeight="1"/>
    <row r="57" spans="10:10" ht="13.5" customHeight="1"/>
    <row r="58" spans="10:10" ht="13.5" customHeight="1"/>
    <row r="59" spans="10:10" ht="13.5" customHeight="1"/>
    <row r="60" spans="10:10" ht="13.5" customHeight="1"/>
    <row r="61" spans="10:10" ht="13.5" customHeight="1"/>
    <row r="62" spans="10:10" ht="13.5" customHeight="1"/>
    <row r="63" spans="10:10" ht="13.5" customHeight="1"/>
    <row r="64" spans="10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9765625" defaultRowHeight="15.05" customHeight="1"/>
  <cols>
    <col min="1" max="26" width="8.59765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Oppy Statement</vt:lpstr>
      <vt:lpstr>Assumptions</vt:lpstr>
      <vt:lpstr>definitions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Uribe Sergio</dc:creator>
  <cp:lastModifiedBy>Administrador</cp:lastModifiedBy>
  <dcterms:created xsi:type="dcterms:W3CDTF">2015-11-05T12:11:38Z</dcterms:created>
  <dcterms:modified xsi:type="dcterms:W3CDTF">2023-01-23T20:12:13Z</dcterms:modified>
</cp:coreProperties>
</file>